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queryTables/queryTable1.xml" ContentType="application/vnd.openxmlformats-officedocument.spreadsheetml.query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workbookProtection lockStructure="1"/>
  <bookViews>
    <workbookView xWindow="360" yWindow="360" windowWidth="21765" windowHeight="12150" activeTab="5"/>
  </bookViews>
  <sheets>
    <sheet name="Portada" sheetId="8" r:id="rId1"/>
    <sheet name="Euro 2008" sheetId="1" r:id="rId2"/>
    <sheet name="Jornadas Euro" sheetId="2" r:id="rId3"/>
    <sheet name="Mundial 2010" sheetId="3" r:id="rId4"/>
    <sheet name="Jornadas M" sheetId="4" r:id="rId5"/>
    <sheet name="Euro 2012" sheetId="5" r:id="rId6"/>
    <sheet name="Jornadas Euro 12" sheetId="7" r:id="rId7"/>
  </sheets>
  <definedNames>
    <definedName name="calendar" localSheetId="4">'Jornadas M'!$A$8:$G$196</definedName>
  </definedNames>
  <calcPr calcId="145621"/>
</workbook>
</file>

<file path=xl/calcChain.xml><?xml version="1.0" encoding="utf-8"?>
<calcChain xmlns="http://schemas.openxmlformats.org/spreadsheetml/2006/main">
  <c r="F4" i="5" l="1"/>
  <c r="A3" i="5" l="1"/>
  <c r="B3" i="5"/>
  <c r="F32" i="5"/>
  <c r="C32" i="5"/>
  <c r="F31" i="5"/>
  <c r="C31" i="5"/>
  <c r="F30" i="5"/>
  <c r="C30" i="5"/>
  <c r="F29" i="5"/>
  <c r="C29" i="5"/>
  <c r="F28" i="5"/>
  <c r="C28" i="5"/>
  <c r="F27" i="5"/>
  <c r="C27" i="5"/>
  <c r="F24" i="5"/>
  <c r="C24" i="5"/>
  <c r="F23" i="5"/>
  <c r="C23" i="5"/>
  <c r="F22" i="5"/>
  <c r="C22" i="5"/>
  <c r="F21" i="5"/>
  <c r="C21" i="5"/>
  <c r="F20" i="5"/>
  <c r="C20" i="5"/>
  <c r="F19" i="5"/>
  <c r="C19" i="5"/>
  <c r="F16" i="5"/>
  <c r="C16" i="5"/>
  <c r="F15" i="5"/>
  <c r="C15" i="5"/>
  <c r="F14" i="5"/>
  <c r="C14" i="5"/>
  <c r="F13" i="5"/>
  <c r="C13" i="5"/>
  <c r="F12" i="5"/>
  <c r="C12" i="5"/>
  <c r="F11" i="5"/>
  <c r="C11" i="5"/>
  <c r="C7" i="5"/>
  <c r="F8" i="5"/>
  <c r="F6" i="5"/>
  <c r="F5" i="5"/>
  <c r="B27" i="5"/>
  <c r="A27" i="5"/>
  <c r="F7" i="5" l="1"/>
  <c r="C8" i="5"/>
  <c r="C5" i="5"/>
  <c r="C6" i="5"/>
  <c r="C4" i="5"/>
  <c r="F3" i="5"/>
  <c r="C3" i="5"/>
  <c r="G32" i="5" l="1"/>
  <c r="B32" i="5"/>
  <c r="A32" i="5"/>
  <c r="G31" i="5"/>
  <c r="B31" i="5"/>
  <c r="A31" i="5"/>
  <c r="G30" i="5"/>
  <c r="B30" i="5"/>
  <c r="A30" i="5"/>
  <c r="G29" i="5"/>
  <c r="B29" i="5"/>
  <c r="A29" i="5"/>
  <c r="G28" i="5"/>
  <c r="B28" i="5"/>
  <c r="A28" i="5"/>
  <c r="G27" i="5"/>
  <c r="G24" i="5"/>
  <c r="B24" i="5"/>
  <c r="A24" i="5"/>
  <c r="G23" i="5"/>
  <c r="B23" i="5"/>
  <c r="A23" i="5"/>
  <c r="G22" i="5"/>
  <c r="B22" i="5"/>
  <c r="A22" i="5"/>
  <c r="G21" i="5"/>
  <c r="B21" i="5"/>
  <c r="A21" i="5"/>
  <c r="G20" i="5"/>
  <c r="B20" i="5"/>
  <c r="A20" i="5"/>
  <c r="G19" i="5"/>
  <c r="B19" i="5"/>
  <c r="A19" i="5"/>
  <c r="G16" i="5"/>
  <c r="B16" i="5"/>
  <c r="A16" i="5"/>
  <c r="J14" i="5" s="1"/>
  <c r="G15" i="5"/>
  <c r="B15" i="5"/>
  <c r="A15" i="5"/>
  <c r="G14" i="5"/>
  <c r="B14" i="5"/>
  <c r="A14" i="5"/>
  <c r="G13" i="5"/>
  <c r="B13" i="5"/>
  <c r="A13" i="5"/>
  <c r="G12" i="5"/>
  <c r="B12" i="5"/>
  <c r="A12" i="5"/>
  <c r="G11" i="5"/>
  <c r="B11" i="5"/>
  <c r="A11" i="5"/>
  <c r="G8" i="5"/>
  <c r="B8" i="5"/>
  <c r="A8" i="5"/>
  <c r="G7" i="5"/>
  <c r="B7" i="5"/>
  <c r="A7" i="5"/>
  <c r="G6" i="5"/>
  <c r="B6" i="5"/>
  <c r="A6" i="5"/>
  <c r="J3" i="5" s="1"/>
  <c r="G5" i="5"/>
  <c r="B5" i="5"/>
  <c r="A5" i="5"/>
  <c r="G4" i="5"/>
  <c r="B4" i="5"/>
  <c r="A4" i="5"/>
  <c r="G3" i="5"/>
  <c r="G19" i="3"/>
  <c r="G3" i="3" l="1"/>
  <c r="A3" i="3"/>
  <c r="B3" i="3"/>
  <c r="G60" i="3"/>
  <c r="G59" i="3"/>
  <c r="G58" i="3"/>
  <c r="G2" i="3"/>
  <c r="G10" i="3"/>
  <c r="C63" i="3"/>
  <c r="C62" i="3"/>
  <c r="C61" i="3"/>
  <c r="C60" i="3"/>
  <c r="C59" i="3"/>
  <c r="C58" i="3"/>
  <c r="C55" i="3"/>
  <c r="C54" i="3"/>
  <c r="C53" i="3"/>
  <c r="C52" i="3"/>
  <c r="C51" i="3"/>
  <c r="C50" i="3"/>
  <c r="C47" i="3"/>
  <c r="C46" i="3"/>
  <c r="C45" i="3"/>
  <c r="C44" i="3"/>
  <c r="C43" i="3"/>
  <c r="C42" i="3"/>
  <c r="C39" i="3"/>
  <c r="C38" i="3"/>
  <c r="C37" i="3"/>
  <c r="C36" i="3"/>
  <c r="C35" i="3"/>
  <c r="C34" i="3"/>
  <c r="C31" i="3"/>
  <c r="C30" i="3"/>
  <c r="C29" i="3"/>
  <c r="C28" i="3"/>
  <c r="C27" i="3"/>
  <c r="C26" i="3"/>
  <c r="C23" i="3"/>
  <c r="C22" i="3"/>
  <c r="C21" i="3"/>
  <c r="C20" i="3"/>
  <c r="C19" i="3"/>
  <c r="C18" i="3"/>
  <c r="C15" i="3"/>
  <c r="C14" i="3"/>
  <c r="C13" i="3"/>
  <c r="C12" i="3"/>
  <c r="C11" i="3"/>
  <c r="C10" i="3"/>
  <c r="C7" i="3"/>
  <c r="C6" i="3"/>
  <c r="C5" i="3"/>
  <c r="C4" i="3"/>
  <c r="C3" i="3"/>
  <c r="C2" i="3"/>
  <c r="F63" i="3"/>
  <c r="F62" i="3"/>
  <c r="F61" i="3"/>
  <c r="F60" i="3"/>
  <c r="F59" i="3"/>
  <c r="F58" i="3"/>
  <c r="F55" i="3"/>
  <c r="F54" i="3"/>
  <c r="F53" i="3"/>
  <c r="F52" i="3"/>
  <c r="F51" i="3"/>
  <c r="F50" i="3"/>
  <c r="F47" i="3"/>
  <c r="F46" i="3"/>
  <c r="F45" i="3"/>
  <c r="F44" i="3"/>
  <c r="F43" i="3"/>
  <c r="F42" i="3"/>
  <c r="F39" i="3"/>
  <c r="F38" i="3"/>
  <c r="F37" i="3"/>
  <c r="F36" i="3"/>
  <c r="F35" i="3"/>
  <c r="F34" i="3"/>
  <c r="F31" i="3"/>
  <c r="F30" i="3"/>
  <c r="F29" i="3"/>
  <c r="F28" i="3"/>
  <c r="F27" i="3"/>
  <c r="F26" i="3"/>
  <c r="F23" i="3"/>
  <c r="F22" i="3"/>
  <c r="F21" i="3"/>
  <c r="F20" i="3"/>
  <c r="F19" i="3"/>
  <c r="F18" i="3"/>
  <c r="F15" i="3"/>
  <c r="F14" i="3"/>
  <c r="F13" i="3"/>
  <c r="F12" i="3"/>
  <c r="F11" i="3"/>
  <c r="F10" i="3"/>
  <c r="F7" i="3"/>
  <c r="F6" i="3"/>
  <c r="F5" i="3"/>
  <c r="F4" i="3"/>
  <c r="F3" i="3"/>
  <c r="F2" i="3"/>
  <c r="G63" i="3"/>
  <c r="G62" i="3"/>
  <c r="G61" i="3"/>
  <c r="G55" i="3"/>
  <c r="G54" i="3"/>
  <c r="G53" i="3"/>
  <c r="G52" i="3"/>
  <c r="G51" i="3"/>
  <c r="G50" i="3"/>
  <c r="G47" i="3"/>
  <c r="G46" i="3"/>
  <c r="G45" i="3"/>
  <c r="G44" i="3"/>
  <c r="G43" i="3"/>
  <c r="G42" i="3"/>
  <c r="G39" i="3"/>
  <c r="G38" i="3"/>
  <c r="G37" i="3"/>
  <c r="G36" i="3"/>
  <c r="G35" i="3"/>
  <c r="G34" i="3"/>
  <c r="G31" i="3"/>
  <c r="G30" i="3"/>
  <c r="G29" i="3"/>
  <c r="G28" i="3"/>
  <c r="G27" i="3"/>
  <c r="G26" i="3"/>
  <c r="G23" i="3"/>
  <c r="G22" i="3"/>
  <c r="G21" i="3"/>
  <c r="G20" i="3"/>
  <c r="G18" i="3"/>
  <c r="G15" i="3"/>
  <c r="G14" i="3"/>
  <c r="G13" i="3"/>
  <c r="G12" i="3"/>
  <c r="G11" i="3"/>
  <c r="G7" i="3"/>
  <c r="G6" i="3"/>
  <c r="G5" i="3"/>
  <c r="G4" i="3"/>
  <c r="A2" i="1"/>
  <c r="B26" i="3"/>
  <c r="B58" i="3"/>
  <c r="A26" i="3"/>
  <c r="A58" i="3"/>
  <c r="A28" i="3"/>
  <c r="A30" i="3"/>
  <c r="A60" i="3"/>
  <c r="A62" i="3"/>
  <c r="B28" i="3"/>
  <c r="B30" i="3"/>
  <c r="B60" i="3"/>
  <c r="B62" i="3"/>
  <c r="B31" i="3"/>
  <c r="B63" i="3"/>
  <c r="A31" i="3"/>
  <c r="A63" i="3"/>
  <c r="A29" i="3"/>
  <c r="A61" i="3"/>
  <c r="B29" i="3"/>
  <c r="B61" i="3"/>
  <c r="B27" i="3"/>
  <c r="B59" i="3"/>
  <c r="A27" i="3"/>
  <c r="A59" i="3"/>
  <c r="B20" i="3"/>
  <c r="B52" i="3"/>
  <c r="A20" i="3"/>
  <c r="A52" i="3"/>
  <c r="A19" i="3"/>
  <c r="A23" i="3"/>
  <c r="A51" i="3"/>
  <c r="A55" i="3"/>
  <c r="B19" i="3"/>
  <c r="B23" i="3"/>
  <c r="B51" i="3"/>
  <c r="B55" i="3"/>
  <c r="B54" i="3"/>
  <c r="A54" i="3"/>
  <c r="B53" i="3"/>
  <c r="A53" i="3"/>
  <c r="B50" i="3"/>
  <c r="A50" i="3"/>
  <c r="B47" i="3"/>
  <c r="A47" i="3"/>
  <c r="B46" i="3"/>
  <c r="A46" i="3"/>
  <c r="B45" i="3"/>
  <c r="A45" i="3"/>
  <c r="B44" i="3"/>
  <c r="A44" i="3"/>
  <c r="B43" i="3"/>
  <c r="A43" i="3"/>
  <c r="B42" i="3"/>
  <c r="A42" i="3"/>
  <c r="B39" i="3"/>
  <c r="A39" i="3"/>
  <c r="B38" i="3"/>
  <c r="A38" i="3"/>
  <c r="B37" i="3"/>
  <c r="A37" i="3"/>
  <c r="B36" i="3"/>
  <c r="A36" i="3"/>
  <c r="B35" i="3"/>
  <c r="A35" i="3"/>
  <c r="B34" i="3"/>
  <c r="A34" i="3"/>
  <c r="B22" i="3"/>
  <c r="A22" i="3"/>
  <c r="B21" i="3"/>
  <c r="A21" i="3"/>
  <c r="B18" i="3"/>
  <c r="A18" i="3"/>
  <c r="B15" i="3"/>
  <c r="A15" i="3"/>
  <c r="B14" i="3"/>
  <c r="A14" i="3"/>
  <c r="B13" i="3"/>
  <c r="A13" i="3"/>
  <c r="B12" i="3"/>
  <c r="A12" i="3"/>
  <c r="B11" i="3"/>
  <c r="A11" i="3"/>
  <c r="B10" i="3"/>
  <c r="A10" i="3"/>
  <c r="B7" i="3"/>
  <c r="A7" i="3"/>
  <c r="B6" i="3"/>
  <c r="A6" i="3"/>
  <c r="B5" i="3"/>
  <c r="A5" i="3"/>
  <c r="B4" i="3"/>
  <c r="A4" i="3"/>
  <c r="B2" i="3"/>
  <c r="A2" i="3"/>
  <c r="P29" i="1"/>
  <c r="O29" i="1"/>
  <c r="P28" i="1"/>
  <c r="O28" i="1"/>
  <c r="P27" i="1"/>
  <c r="O27" i="1"/>
  <c r="P26" i="1"/>
  <c r="O26" i="1"/>
  <c r="G31" i="1"/>
  <c r="B31" i="1"/>
  <c r="A31" i="1"/>
  <c r="G30" i="1"/>
  <c r="B30" i="1"/>
  <c r="A30" i="1"/>
  <c r="G29" i="1"/>
  <c r="B29" i="1"/>
  <c r="A29" i="1"/>
  <c r="G28" i="1"/>
  <c r="B28" i="1"/>
  <c r="A28" i="1"/>
  <c r="G27" i="1"/>
  <c r="B27" i="1"/>
  <c r="M29" i="1" s="1"/>
  <c r="A27" i="1"/>
  <c r="G26" i="1"/>
  <c r="B26" i="1"/>
  <c r="A26" i="1"/>
  <c r="G23" i="1"/>
  <c r="B23" i="1"/>
  <c r="A23" i="1"/>
  <c r="G22" i="1"/>
  <c r="B22" i="1"/>
  <c r="M18" i="1" s="1"/>
  <c r="A22" i="1"/>
  <c r="P21" i="1"/>
  <c r="O21" i="1"/>
  <c r="G21" i="1"/>
  <c r="B21" i="1"/>
  <c r="A21" i="1"/>
  <c r="P20" i="1"/>
  <c r="O20" i="1"/>
  <c r="G20" i="1"/>
  <c r="B20" i="1"/>
  <c r="A20" i="1"/>
  <c r="P19" i="1"/>
  <c r="O19" i="1"/>
  <c r="G19" i="1"/>
  <c r="B19" i="1"/>
  <c r="A19" i="1"/>
  <c r="P18" i="1"/>
  <c r="O18" i="1"/>
  <c r="G18" i="1"/>
  <c r="B18" i="1"/>
  <c r="A18" i="1"/>
  <c r="G15" i="1"/>
  <c r="B15" i="1"/>
  <c r="A15" i="1"/>
  <c r="G14" i="1"/>
  <c r="B14" i="1"/>
  <c r="A14" i="1"/>
  <c r="P13" i="1"/>
  <c r="O13" i="1"/>
  <c r="G13" i="1"/>
  <c r="B13" i="1"/>
  <c r="A13" i="1"/>
  <c r="J10" i="1" s="1"/>
  <c r="P12" i="1"/>
  <c r="O12" i="1"/>
  <c r="G12" i="1"/>
  <c r="B12" i="1"/>
  <c r="A12" i="1"/>
  <c r="P11" i="1"/>
  <c r="O11" i="1"/>
  <c r="G11" i="1"/>
  <c r="B11" i="1"/>
  <c r="K12" i="1" s="1"/>
  <c r="A11" i="1"/>
  <c r="P10" i="1"/>
  <c r="O10" i="1"/>
  <c r="G10" i="1"/>
  <c r="B10" i="1"/>
  <c r="A10" i="1"/>
  <c r="P5" i="1"/>
  <c r="P4" i="1"/>
  <c r="P3" i="1"/>
  <c r="P2" i="1"/>
  <c r="O5" i="1"/>
  <c r="O4" i="1"/>
  <c r="O3" i="1"/>
  <c r="O2" i="1"/>
  <c r="A7" i="1"/>
  <c r="J5" i="1" s="1"/>
  <c r="A6" i="1"/>
  <c r="A5" i="1"/>
  <c r="A4" i="1"/>
  <c r="A3" i="1"/>
  <c r="G7" i="1"/>
  <c r="G6" i="1"/>
  <c r="G5" i="1"/>
  <c r="G4" i="1"/>
  <c r="G3" i="1"/>
  <c r="B7" i="1"/>
  <c r="B6" i="1"/>
  <c r="B5" i="1"/>
  <c r="B4" i="1"/>
  <c r="B3" i="1"/>
  <c r="G2" i="1"/>
  <c r="B2" i="1"/>
  <c r="J27" i="1"/>
  <c r="K26" i="1" l="1"/>
  <c r="K29" i="1"/>
  <c r="M21" i="1"/>
  <c r="O61" i="3"/>
  <c r="K21" i="1"/>
  <c r="K11" i="1"/>
  <c r="J18" i="1"/>
  <c r="L18" i="1" s="1"/>
  <c r="N18" i="1" s="1"/>
  <c r="Q18" i="1" s="1"/>
  <c r="M12" i="1"/>
  <c r="M27" i="1"/>
  <c r="J28" i="1"/>
  <c r="M4" i="1"/>
  <c r="J20" i="1"/>
  <c r="M13" i="1"/>
  <c r="J3" i="1"/>
  <c r="K5" i="1"/>
  <c r="L5" i="1" s="1"/>
  <c r="N5" i="1" s="1"/>
  <c r="Q5" i="1" s="1"/>
  <c r="J4" i="1"/>
  <c r="K10" i="1"/>
  <c r="J12" i="1"/>
  <c r="M5" i="1"/>
  <c r="M3" i="1"/>
  <c r="M11" i="1"/>
  <c r="J13" i="1"/>
  <c r="K19" i="1"/>
  <c r="K13" i="1"/>
  <c r="K18" i="1"/>
  <c r="J19" i="1"/>
  <c r="M19" i="1"/>
  <c r="K28" i="1"/>
  <c r="M26" i="1"/>
  <c r="K27" i="1"/>
  <c r="L27" i="1" s="1"/>
  <c r="N27" i="1" s="1"/>
  <c r="Q27" i="1" s="1"/>
  <c r="J29" i="1"/>
  <c r="L12" i="1"/>
  <c r="N12" i="1" s="1"/>
  <c r="Q12" i="1" s="1"/>
  <c r="M28" i="1"/>
  <c r="M10" i="1"/>
  <c r="J21" i="1"/>
  <c r="K2" i="1"/>
  <c r="J26" i="1"/>
  <c r="L26" i="1" s="1"/>
  <c r="N26" i="1" s="1"/>
  <c r="Q26" i="1" s="1"/>
  <c r="J11" i="1"/>
  <c r="M20" i="1"/>
  <c r="K4" i="1"/>
  <c r="M2" i="1"/>
  <c r="J2" i="1"/>
  <c r="K20" i="1"/>
  <c r="K3" i="1"/>
  <c r="J2" i="3"/>
  <c r="K2" i="3"/>
  <c r="P2" i="3"/>
  <c r="J3" i="3"/>
  <c r="O3" i="3"/>
  <c r="M4" i="3"/>
  <c r="K4" i="3"/>
  <c r="P4" i="3"/>
  <c r="P5" i="3"/>
  <c r="J10" i="3"/>
  <c r="O10" i="3"/>
  <c r="M11" i="3"/>
  <c r="K11" i="3"/>
  <c r="P11" i="3"/>
  <c r="J12" i="3"/>
  <c r="O12" i="3"/>
  <c r="M13" i="3"/>
  <c r="K13" i="3"/>
  <c r="P13" i="3"/>
  <c r="J18" i="3"/>
  <c r="O18" i="3"/>
  <c r="M19" i="3"/>
  <c r="K19" i="3"/>
  <c r="P19" i="3"/>
  <c r="J20" i="3"/>
  <c r="O20" i="3"/>
  <c r="M21" i="3"/>
  <c r="K21" i="3"/>
  <c r="P21" i="3"/>
  <c r="J26" i="3"/>
  <c r="O26" i="3"/>
  <c r="M27" i="3"/>
  <c r="K27" i="3"/>
  <c r="P27" i="3"/>
  <c r="J28" i="3"/>
  <c r="O28" i="3"/>
  <c r="M29" i="3"/>
  <c r="K29" i="3"/>
  <c r="P29" i="3"/>
  <c r="J34" i="3"/>
  <c r="O34" i="3"/>
  <c r="M35" i="3"/>
  <c r="K35" i="3"/>
  <c r="P35" i="3"/>
  <c r="J36" i="3"/>
  <c r="O36" i="3"/>
  <c r="M37" i="3"/>
  <c r="K37" i="3"/>
  <c r="P37" i="3"/>
  <c r="J42" i="3"/>
  <c r="O42" i="3"/>
  <c r="M43" i="3"/>
  <c r="K43" i="3"/>
  <c r="P43" i="3"/>
  <c r="J44" i="3"/>
  <c r="O44" i="3"/>
  <c r="M45" i="3"/>
  <c r="K45" i="3"/>
  <c r="P45" i="3"/>
  <c r="J50" i="3"/>
  <c r="O50" i="3"/>
  <c r="M51" i="3"/>
  <c r="K51" i="3"/>
  <c r="P51" i="3"/>
  <c r="J52" i="3"/>
  <c r="O52" i="3"/>
  <c r="M53" i="3"/>
  <c r="K53" i="3"/>
  <c r="P53" i="3"/>
  <c r="J58" i="3"/>
  <c r="O58" i="3"/>
  <c r="M59" i="3"/>
  <c r="K59" i="3"/>
  <c r="P59" i="3"/>
  <c r="J60" i="3"/>
  <c r="O60" i="3"/>
  <c r="M61" i="3"/>
  <c r="K61" i="3"/>
  <c r="P61" i="3"/>
  <c r="M2" i="3"/>
  <c r="O2" i="3"/>
  <c r="M3" i="3"/>
  <c r="K3" i="3"/>
  <c r="P3" i="3"/>
  <c r="J4" i="3"/>
  <c r="O4" i="3"/>
  <c r="M5" i="3"/>
  <c r="J5" i="3"/>
  <c r="K5" i="3"/>
  <c r="O5" i="3"/>
  <c r="M10" i="3"/>
  <c r="K10" i="3"/>
  <c r="P10" i="3"/>
  <c r="J11" i="3"/>
  <c r="O11" i="3"/>
  <c r="M12" i="3"/>
  <c r="K12" i="3"/>
  <c r="P12" i="3"/>
  <c r="J13" i="3"/>
  <c r="O13" i="3"/>
  <c r="M18" i="3"/>
  <c r="K18" i="3"/>
  <c r="P18" i="3"/>
  <c r="J19" i="3"/>
  <c r="O19" i="3"/>
  <c r="M20" i="3"/>
  <c r="K20" i="3"/>
  <c r="P20" i="3"/>
  <c r="J21" i="3"/>
  <c r="O21" i="3"/>
  <c r="M26" i="3"/>
  <c r="K26" i="3"/>
  <c r="P26" i="3"/>
  <c r="J27" i="3"/>
  <c r="O27" i="3"/>
  <c r="M28" i="3"/>
  <c r="K28" i="3"/>
  <c r="P28" i="3"/>
  <c r="J29" i="3"/>
  <c r="O29" i="3"/>
  <c r="M34" i="3"/>
  <c r="K34" i="3"/>
  <c r="P34" i="3"/>
  <c r="J35" i="3"/>
  <c r="O35" i="3"/>
  <c r="M36" i="3"/>
  <c r="K36" i="3"/>
  <c r="P36" i="3"/>
  <c r="J37" i="3"/>
  <c r="O37" i="3"/>
  <c r="M42" i="3"/>
  <c r="K42" i="3"/>
  <c r="P42" i="3"/>
  <c r="J43" i="3"/>
  <c r="O43" i="3"/>
  <c r="M44" i="3"/>
  <c r="K44" i="3"/>
  <c r="P44" i="3"/>
  <c r="J45" i="3"/>
  <c r="O45" i="3"/>
  <c r="M50" i="3"/>
  <c r="K50" i="3"/>
  <c r="P50" i="3"/>
  <c r="J51" i="3"/>
  <c r="O51" i="3"/>
  <c r="M52" i="3"/>
  <c r="K52" i="3"/>
  <c r="P52" i="3"/>
  <c r="J53" i="3"/>
  <c r="O53" i="3"/>
  <c r="M58" i="3"/>
  <c r="K58" i="3"/>
  <c r="P58" i="3"/>
  <c r="J59" i="3"/>
  <c r="O59" i="3"/>
  <c r="M60" i="3"/>
  <c r="K60" i="3"/>
  <c r="P60" i="3"/>
  <c r="J61" i="3"/>
  <c r="L13" i="1" l="1"/>
  <c r="N13" i="1" s="1"/>
  <c r="Q13" i="1" s="1"/>
  <c r="L28" i="1"/>
  <c r="N28" i="1" s="1"/>
  <c r="Q28" i="1" s="1"/>
  <c r="I30" i="1" s="1"/>
  <c r="S5" i="1" s="1"/>
  <c r="V9" i="1" s="1"/>
  <c r="V12" i="1" s="1"/>
  <c r="S19" i="1" s="1"/>
  <c r="L4" i="1"/>
  <c r="N4" i="1" s="1"/>
  <c r="Q4" i="1" s="1"/>
  <c r="L29" i="1"/>
  <c r="N29" i="1" s="1"/>
  <c r="Q29" i="1" s="1"/>
  <c r="L20" i="1"/>
  <c r="N20" i="1" s="1"/>
  <c r="Q20" i="1" s="1"/>
  <c r="L21" i="1"/>
  <c r="N21" i="1" s="1"/>
  <c r="Q21" i="1" s="1"/>
  <c r="L10" i="1"/>
  <c r="N10" i="1" s="1"/>
  <c r="Q10" i="1" s="1"/>
  <c r="I14" i="1" s="1"/>
  <c r="S3" i="1" s="1"/>
  <c r="L3" i="1"/>
  <c r="N3" i="1" s="1"/>
  <c r="Q3" i="1" s="1"/>
  <c r="L11" i="1"/>
  <c r="N11" i="1" s="1"/>
  <c r="Q11" i="1" s="1"/>
  <c r="L19" i="1"/>
  <c r="N19" i="1" s="1"/>
  <c r="Q19" i="1" s="1"/>
  <c r="I31" i="1"/>
  <c r="V4" i="1" s="1"/>
  <c r="S9" i="1" s="1"/>
  <c r="L2" i="1"/>
  <c r="N2" i="1" s="1"/>
  <c r="Q2" i="1" s="1"/>
  <c r="L53" i="3"/>
  <c r="N53" i="3" s="1"/>
  <c r="Q53" i="3" s="1"/>
  <c r="L21" i="3"/>
  <c r="N21" i="3" s="1"/>
  <c r="Q21" i="3" s="1"/>
  <c r="L4" i="3"/>
  <c r="N4" i="3" s="1"/>
  <c r="Q4" i="3" s="1"/>
  <c r="L37" i="3"/>
  <c r="N37" i="3" s="1"/>
  <c r="Q37" i="3" s="1"/>
  <c r="L61" i="3"/>
  <c r="N61" i="3" s="1"/>
  <c r="Q61" i="3" s="1"/>
  <c r="L29" i="3"/>
  <c r="N29" i="3" s="1"/>
  <c r="Q29" i="3" s="1"/>
  <c r="L45" i="3"/>
  <c r="N45" i="3" s="1"/>
  <c r="Q45" i="3" s="1"/>
  <c r="L13" i="3"/>
  <c r="N13" i="3" s="1"/>
  <c r="Q13" i="3" s="1"/>
  <c r="L59" i="3"/>
  <c r="N59" i="3" s="1"/>
  <c r="Q59" i="3" s="1"/>
  <c r="L51" i="3"/>
  <c r="N51" i="3" s="1"/>
  <c r="Q51" i="3" s="1"/>
  <c r="L43" i="3"/>
  <c r="N43" i="3" s="1"/>
  <c r="Q43" i="3" s="1"/>
  <c r="L35" i="3"/>
  <c r="N35" i="3" s="1"/>
  <c r="Q35" i="3" s="1"/>
  <c r="L27" i="3"/>
  <c r="N27" i="3" s="1"/>
  <c r="Q27" i="3" s="1"/>
  <c r="L19" i="3"/>
  <c r="N19" i="3" s="1"/>
  <c r="Q19" i="3" s="1"/>
  <c r="L11" i="3"/>
  <c r="N11" i="3" s="1"/>
  <c r="Q11" i="3" s="1"/>
  <c r="L60" i="3"/>
  <c r="N60" i="3" s="1"/>
  <c r="Q60" i="3" s="1"/>
  <c r="L52" i="3"/>
  <c r="N52" i="3" s="1"/>
  <c r="Q52" i="3" s="1"/>
  <c r="L44" i="3"/>
  <c r="N44" i="3" s="1"/>
  <c r="Q44" i="3" s="1"/>
  <c r="L36" i="3"/>
  <c r="N36" i="3" s="1"/>
  <c r="Q36" i="3" s="1"/>
  <c r="L28" i="3"/>
  <c r="N28" i="3" s="1"/>
  <c r="Q28" i="3" s="1"/>
  <c r="L20" i="3"/>
  <c r="N20" i="3" s="1"/>
  <c r="Q20" i="3" s="1"/>
  <c r="L12" i="3"/>
  <c r="N12" i="3" s="1"/>
  <c r="Q12" i="3" s="1"/>
  <c r="L2" i="3"/>
  <c r="N2" i="3" s="1"/>
  <c r="Q2" i="3" s="1"/>
  <c r="L5" i="3"/>
  <c r="N5" i="3" s="1"/>
  <c r="Q5" i="3" s="1"/>
  <c r="L58" i="3"/>
  <c r="N58" i="3" s="1"/>
  <c r="Q58" i="3" s="1"/>
  <c r="L50" i="3"/>
  <c r="N50" i="3" s="1"/>
  <c r="Q50" i="3" s="1"/>
  <c r="L42" i="3"/>
  <c r="N42" i="3" s="1"/>
  <c r="Q42" i="3" s="1"/>
  <c r="L34" i="3"/>
  <c r="N34" i="3" s="1"/>
  <c r="Q34" i="3" s="1"/>
  <c r="L26" i="3"/>
  <c r="N26" i="3" s="1"/>
  <c r="Q26" i="3" s="1"/>
  <c r="L18" i="3"/>
  <c r="N18" i="3" s="1"/>
  <c r="Q18" i="3" s="1"/>
  <c r="L10" i="3"/>
  <c r="N10" i="3" s="1"/>
  <c r="Q10" i="3" s="1"/>
  <c r="L3" i="3"/>
  <c r="N3" i="3" s="1"/>
  <c r="Q3" i="3" s="1"/>
  <c r="I22" i="1" l="1"/>
  <c r="S4" i="1" s="1"/>
  <c r="I15" i="1"/>
  <c r="V2" i="1" s="1"/>
  <c r="S8" i="1" s="1"/>
  <c r="S12" i="1" s="1"/>
  <c r="S15" i="1" s="1"/>
  <c r="I23" i="1"/>
  <c r="V5" i="1" s="1"/>
  <c r="I7" i="1"/>
  <c r="V3" i="1" s="1"/>
  <c r="V8" i="1" s="1"/>
  <c r="I6" i="1"/>
  <c r="S2" i="1" s="1"/>
  <c r="I31" i="3"/>
  <c r="V3" i="3" s="1"/>
  <c r="V12" i="3" s="1"/>
  <c r="I55" i="3"/>
  <c r="V9" i="3" s="1"/>
  <c r="I54" i="3"/>
  <c r="S7" i="3" s="1"/>
  <c r="I15" i="3"/>
  <c r="V2" i="3" s="1"/>
  <c r="I14" i="3"/>
  <c r="S4" i="3" s="1"/>
  <c r="I30" i="3"/>
  <c r="S5" i="3" s="1"/>
  <c r="I47" i="3"/>
  <c r="V6" i="3" s="1"/>
  <c r="I46" i="3"/>
  <c r="S8" i="3" s="1"/>
  <c r="I62" i="3"/>
  <c r="S9" i="3" s="1"/>
  <c r="I63" i="3"/>
  <c r="V7" i="3" s="1"/>
  <c r="I22" i="3"/>
  <c r="S3" i="3" s="1"/>
  <c r="I23" i="3"/>
  <c r="V5" i="3" s="1"/>
  <c r="I39" i="3"/>
  <c r="V8" i="3" s="1"/>
  <c r="I38" i="3"/>
  <c r="S6" i="3" s="1"/>
  <c r="I6" i="3"/>
  <c r="S2" i="3" s="1"/>
  <c r="I7" i="3"/>
  <c r="V4" i="3" s="1"/>
  <c r="V15" i="3" l="1"/>
  <c r="V19" i="3" s="1"/>
  <c r="V22" i="3" s="1"/>
  <c r="S29" i="3" s="1"/>
  <c r="S14" i="3"/>
  <c r="V18" i="3" s="1"/>
  <c r="S22" i="3" s="1"/>
  <c r="S25" i="3" s="1"/>
  <c r="V13" i="3"/>
  <c r="S19" i="3" s="1"/>
  <c r="S13" i="3"/>
  <c r="S15" i="3"/>
  <c r="S12" i="3"/>
  <c r="S18" i="3" s="1"/>
  <c r="V14" i="3"/>
  <c r="O11" i="5"/>
  <c r="O30" i="5"/>
  <c r="P28" i="5"/>
  <c r="P20" i="5"/>
  <c r="M13" i="5"/>
  <c r="M12" i="5"/>
  <c r="M30" i="5"/>
  <c r="P27" i="5"/>
  <c r="O6" i="5"/>
  <c r="P13" i="5"/>
  <c r="O27" i="5"/>
  <c r="M3" i="5"/>
  <c r="P14" i="5"/>
  <c r="O28" i="5"/>
  <c r="P21" i="5"/>
  <c r="P6" i="5"/>
  <c r="M11" i="5"/>
  <c r="M29" i="5"/>
  <c r="P5" i="5"/>
  <c r="O12" i="5"/>
  <c r="P19" i="5"/>
  <c r="O19" i="5"/>
  <c r="O13" i="5"/>
  <c r="O20" i="5"/>
  <c r="O29" i="5"/>
  <c r="O21" i="5"/>
  <c r="P12" i="5"/>
  <c r="P30" i="5"/>
  <c r="P29" i="5"/>
  <c r="M22" i="5"/>
  <c r="O4" i="5"/>
  <c r="M27" i="5"/>
  <c r="M20" i="5"/>
  <c r="P3" i="5"/>
  <c r="M4" i="5"/>
  <c r="M5" i="5"/>
  <c r="M14" i="5"/>
  <c r="O14" i="5"/>
  <c r="O5" i="5"/>
  <c r="O22" i="5"/>
  <c r="P4" i="5"/>
  <c r="M21" i="5"/>
  <c r="P11" i="5"/>
  <c r="M28" i="5"/>
  <c r="P22" i="5"/>
  <c r="O3" i="5"/>
  <c r="M19" i="5"/>
  <c r="M6" i="5"/>
  <c r="J4" i="5"/>
  <c r="J21" i="5"/>
  <c r="J5" i="5"/>
  <c r="J22" i="5"/>
  <c r="J13" i="5"/>
  <c r="J11" i="5"/>
  <c r="K22" i="5"/>
  <c r="J20" i="5"/>
  <c r="J28" i="5"/>
  <c r="J6" i="5"/>
  <c r="J29" i="5"/>
  <c r="K14" i="5"/>
  <c r="K28" i="5"/>
  <c r="J12" i="5"/>
  <c r="J27" i="5"/>
  <c r="K5" i="5"/>
  <c r="J30" i="5"/>
  <c r="K12" i="5"/>
  <c r="K27" i="5"/>
  <c r="K11" i="5"/>
  <c r="K19" i="5"/>
  <c r="K21" i="5"/>
  <c r="K20" i="5"/>
  <c r="K13" i="5"/>
  <c r="K6" i="5"/>
  <c r="K30" i="5"/>
  <c r="J19" i="5"/>
  <c r="K4" i="5"/>
  <c r="K3" i="5"/>
  <c r="K29" i="5"/>
  <c r="L21" i="5" l="1"/>
  <c r="N21" i="5" s="1"/>
  <c r="Q21" i="5" s="1"/>
  <c r="L28" i="5"/>
  <c r="N28" i="5" s="1"/>
  <c r="Q28" i="5" s="1"/>
  <c r="L29" i="5"/>
  <c r="N29" i="5" s="1"/>
  <c r="Q29" i="5" s="1"/>
  <c r="L4" i="5"/>
  <c r="N4" i="5" s="1"/>
  <c r="Q4" i="5" s="1"/>
  <c r="L5" i="5"/>
  <c r="N5" i="5" s="1"/>
  <c r="Q5" i="5" s="1"/>
  <c r="L13" i="5"/>
  <c r="N13" i="5" s="1"/>
  <c r="Q13" i="5" s="1"/>
  <c r="L30" i="5"/>
  <c r="N30" i="5" s="1"/>
  <c r="Q30" i="5" s="1"/>
  <c r="L3" i="5"/>
  <c r="N3" i="5" s="1"/>
  <c r="Q3" i="5" s="1"/>
  <c r="L22" i="5"/>
  <c r="N22" i="5" s="1"/>
  <c r="Q22" i="5" s="1"/>
  <c r="L14" i="5"/>
  <c r="N14" i="5" s="1"/>
  <c r="Q14" i="5" s="1"/>
  <c r="L6" i="5"/>
  <c r="N6" i="5" s="1"/>
  <c r="Q6" i="5" s="1"/>
  <c r="L19" i="5"/>
  <c r="N19" i="5" s="1"/>
  <c r="Q19" i="5" s="1"/>
  <c r="L27" i="5"/>
  <c r="N27" i="5" s="1"/>
  <c r="Q27" i="5" s="1"/>
  <c r="L12" i="5"/>
  <c r="N12" i="5" s="1"/>
  <c r="Q12" i="5" s="1"/>
  <c r="L20" i="5"/>
  <c r="N20" i="5" s="1"/>
  <c r="Q20" i="5" s="1"/>
  <c r="L11" i="5"/>
  <c r="N11" i="5" s="1"/>
  <c r="Q11" i="5" s="1"/>
  <c r="I32" i="5" l="1"/>
  <c r="S9" i="5" s="1"/>
  <c r="I15" i="5"/>
  <c r="S6" i="5" s="1"/>
  <c r="I7" i="5"/>
  <c r="S4" i="5" s="1"/>
  <c r="W4" i="5" s="1"/>
  <c r="I23" i="5"/>
  <c r="S8" i="5" s="1"/>
  <c r="I24" i="5"/>
  <c r="I16" i="5"/>
  <c r="S5" i="5" s="1"/>
  <c r="S15" i="5" s="1"/>
  <c r="W15" i="5" s="1"/>
  <c r="I31" i="5"/>
  <c r="S10" i="5" s="1"/>
  <c r="W10" i="5" s="1"/>
  <c r="I8" i="5"/>
  <c r="S7" i="5" s="1"/>
  <c r="W8" i="5" l="1"/>
  <c r="S16" i="5"/>
  <c r="S22" i="5" s="1"/>
  <c r="W6" i="5"/>
  <c r="S17" i="5"/>
  <c r="W17" i="5" s="1"/>
  <c r="S11" i="5"/>
  <c r="S18" i="5" s="1"/>
  <c r="S23" i="5" s="1"/>
  <c r="W26" i="5" s="1"/>
  <c r="W22" i="5" l="1"/>
  <c r="S26" i="5"/>
</calcChain>
</file>

<file path=xl/connections.xml><?xml version="1.0" encoding="utf-8"?>
<connections xmlns="http://schemas.openxmlformats.org/spreadsheetml/2006/main">
  <connection id="1" name="Conexión" type="4" refreshedVersion="3" background="1" saveData="1">
    <webPr sourceData="1" parsePre="1" consecutive="1" xl2000="1" url="http://es.fifa.com/worldcup/archive/southafrica2010/matches/calendar.html" htmlTables="1"/>
  </connection>
</connections>
</file>

<file path=xl/sharedStrings.xml><?xml version="1.0" encoding="utf-8"?>
<sst xmlns="http://schemas.openxmlformats.org/spreadsheetml/2006/main" count="999" uniqueCount="302">
  <si>
    <t>Sábado, 7 de junio de 2008</t>
  </si>
  <si>
    <t>Gr. A</t>
  </si>
  <si>
    <t>Suiza</t>
  </si>
  <si>
    <t>República Checa</t>
  </si>
  <si>
    <t>Basilea - St. Jakob-Park</t>
  </si>
  <si>
    <t>Portugal</t>
  </si>
  <si>
    <t>Turquía</t>
  </si>
  <si>
    <t>Ginebra - Stade de Genève</t>
  </si>
  <si>
    <t>Domingo, 8 de junio de 2008</t>
  </si>
  <si>
    <t>Gr. B</t>
  </si>
  <si>
    <t>Austria</t>
  </si>
  <si>
    <t>Croacia</t>
  </si>
  <si>
    <t>Viena - Ernst Happel</t>
  </si>
  <si>
    <t>Alemania</t>
  </si>
  <si>
    <t>Polonia</t>
  </si>
  <si>
    <t>Klagenfurt - Wörthersee</t>
  </si>
  <si>
    <t>Lunes, 9 de junio de 2008</t>
  </si>
  <si>
    <t>Gr. C</t>
  </si>
  <si>
    <t>Rumanía</t>
  </si>
  <si>
    <t>Francia</t>
  </si>
  <si>
    <t>Zúrich - Letzigrund</t>
  </si>
  <si>
    <t>Holanda</t>
  </si>
  <si>
    <t>Italia</t>
  </si>
  <si>
    <t>Berna - Stade de Suisse</t>
  </si>
  <si>
    <t>Martes, 10 de junio de 2008</t>
  </si>
  <si>
    <t>Gr. D</t>
  </si>
  <si>
    <t>España</t>
  </si>
  <si>
    <t>Rusia</t>
  </si>
  <si>
    <t>Innsbruck - Tivoli Neu</t>
  </si>
  <si>
    <t>Grecia</t>
  </si>
  <si>
    <t>Suecia</t>
  </si>
  <si>
    <t>Salzburgo - EM Stadion Wals-Siezenheim</t>
  </si>
  <si>
    <t>Miércoles, 11 de junio de 2008</t>
  </si>
  <si>
    <t>Jueves, 12 de junio de 2008</t>
  </si>
  <si>
    <t>Viernes, 13 de junio de 2008</t>
  </si>
  <si>
    <t>Sábado, 14 de junio de 2008</t>
  </si>
  <si>
    <t>Domingo, 15 de junio de 2008</t>
  </si>
  <si>
    <t>Lunes, 16 de junio de 2008</t>
  </si>
  <si>
    <t>Martes, 17 de junio de 2008</t>
  </si>
  <si>
    <t>Miércoles, 18 de junio de 2008</t>
  </si>
  <si>
    <t>Jueves, 19 de junio de 2008</t>
  </si>
  <si>
    <t>CF</t>
  </si>
  <si>
    <t>Campeón Gr. A</t>
  </si>
  <si>
    <t>Subcampeón Gr. B</t>
  </si>
  <si>
    <t>Viernes, 20 de junio de 2008</t>
  </si>
  <si>
    <t>Campeón Gr. B</t>
  </si>
  <si>
    <t>Subcampeón Gr. A</t>
  </si>
  <si>
    <t>Sábado, 21 de junio de 2008</t>
  </si>
  <si>
    <t>Campeón Gr. C</t>
  </si>
  <si>
    <t>Subcampeón Gr. D</t>
  </si>
  <si>
    <t>Domingo, 22 de junio de 2008</t>
  </si>
  <si>
    <t>Campeón Gr. D</t>
  </si>
  <si>
    <t>Subcampeón Gr. C</t>
  </si>
  <si>
    <t>Miércoles, 25 de junio de 2008</t>
  </si>
  <si>
    <t>SF</t>
  </si>
  <si>
    <t>Ganador 25</t>
  </si>
  <si>
    <t>Ganador 26</t>
  </si>
  <si>
    <t>Jueves, 26 de junio de 2008</t>
  </si>
  <si>
    <t>Ganador 27</t>
  </si>
  <si>
    <t>Ganador 28</t>
  </si>
  <si>
    <t>Domingo, 29 de junio de 2008</t>
  </si>
  <si>
    <t>F</t>
  </si>
  <si>
    <t>Ganador 29</t>
  </si>
  <si>
    <t>Ganador 30</t>
  </si>
  <si>
    <t>Grupo A</t>
  </si>
  <si>
    <t>Equipo</t>
  </si>
  <si>
    <t>J</t>
  </si>
  <si>
    <t>G</t>
  </si>
  <si>
    <t>E</t>
  </si>
  <si>
    <t>P</t>
  </si>
  <si>
    <t>Pts</t>
  </si>
  <si>
    <t>GF</t>
  </si>
  <si>
    <t>GC</t>
  </si>
  <si>
    <t>Grupo B</t>
  </si>
  <si>
    <t>Grupo C</t>
  </si>
  <si>
    <t>Grupo D</t>
  </si>
  <si>
    <t>Peso</t>
  </si>
  <si>
    <t>Cuartos de final</t>
  </si>
  <si>
    <t>Semifinales</t>
  </si>
  <si>
    <t>Final</t>
  </si>
  <si>
    <t>Campeón</t>
  </si>
  <si>
    <t>Subcampeón</t>
  </si>
  <si>
    <t>Octavos de final</t>
  </si>
  <si>
    <t>Grupo E</t>
  </si>
  <si>
    <t>Grupo F</t>
  </si>
  <si>
    <t>Grupo G</t>
  </si>
  <si>
    <t>Grupo H</t>
  </si>
  <si>
    <t>o</t>
  </si>
  <si>
    <t xml:space="preserve">  Documento PDF </t>
  </si>
  <si>
    <t>Dinamarca</t>
  </si>
  <si>
    <t>Honduras</t>
  </si>
  <si>
    <t>Paraguay</t>
  </si>
  <si>
    <t>Argelia</t>
  </si>
  <si>
    <t>Eslovaquia</t>
  </si>
  <si>
    <t>Inglaterra</t>
  </si>
  <si>
    <t>Argentina</t>
  </si>
  <si>
    <t>Eslovenia</t>
  </si>
  <si>
    <t>Australia</t>
  </si>
  <si>
    <t>Japón</t>
  </si>
  <si>
    <t>Brasil</t>
  </si>
  <si>
    <t>Estados Unidos</t>
  </si>
  <si>
    <t>México</t>
  </si>
  <si>
    <t>Serbia</t>
  </si>
  <si>
    <t>Camerún</t>
  </si>
  <si>
    <t>Nigeria</t>
  </si>
  <si>
    <t>Sudáfrica</t>
  </si>
  <si>
    <t>Chile</t>
  </si>
  <si>
    <t>Ghana</t>
  </si>
  <si>
    <t>Nueva Zelanda</t>
  </si>
  <si>
    <t>Costa de Marfil</t>
  </si>
  <si>
    <t>Países Bajos</t>
  </si>
  <si>
    <t>Uruguay</t>
  </si>
  <si>
    <t>Corea del Sur</t>
  </si>
  <si>
    <t>Corea del Norte</t>
  </si>
  <si>
    <t>0(5)</t>
  </si>
  <si>
    <t>0(4)</t>
  </si>
  <si>
    <t>1(4)</t>
  </si>
  <si>
    <t>1(2)</t>
  </si>
  <si>
    <t>RDP de Corea</t>
  </si>
  <si>
    <t>República de Corea</t>
  </si>
  <si>
    <t>lunes</t>
  </si>
  <si>
    <t>martes</t>
  </si>
  <si>
    <t>miércoles</t>
  </si>
  <si>
    <t>jueves</t>
  </si>
  <si>
    <t>viernes</t>
  </si>
  <si>
    <t>sábado</t>
  </si>
  <si>
    <t>domingo</t>
  </si>
  <si>
    <t>RSA</t>
  </si>
  <si>
    <t>-</t>
  </si>
  <si>
    <t>MEX</t>
  </si>
  <si>
    <t>Soccer City Stadium</t>
  </si>
  <si>
    <t>(Johannesburg)</t>
  </si>
  <si>
    <t>URU</t>
  </si>
  <si>
    <t>FRA</t>
  </si>
  <si>
    <t>Green Point Stadium</t>
  </si>
  <si>
    <t>(Cape Town)</t>
  </si>
  <si>
    <t>KOR</t>
  </si>
  <si>
    <t>GRE</t>
  </si>
  <si>
    <t>Port Elizabeth Stadium</t>
  </si>
  <si>
    <t>(Nelson Mandela Bay/Port Elizabeth)</t>
  </si>
  <si>
    <t>ARG</t>
  </si>
  <si>
    <t>NGA</t>
  </si>
  <si>
    <t>Ellis Park Stadium</t>
  </si>
  <si>
    <t>ENG</t>
  </si>
  <si>
    <t>USA</t>
  </si>
  <si>
    <t>Royal Bafokeng Stadium</t>
  </si>
  <si>
    <t>(Rustenburg)</t>
  </si>
  <si>
    <t>ALG</t>
  </si>
  <si>
    <t>SVN</t>
  </si>
  <si>
    <t>Peter Mokaba Stadium</t>
  </si>
  <si>
    <t>(Polokwane)</t>
  </si>
  <si>
    <t>SRB</t>
  </si>
  <si>
    <t>GHA</t>
  </si>
  <si>
    <t>Loftus Versfeld Stadium</t>
  </si>
  <si>
    <t>(Tshwane/Pretoria)</t>
  </si>
  <si>
    <t>GER</t>
  </si>
  <si>
    <t>AUS</t>
  </si>
  <si>
    <t>Durban Stadium</t>
  </si>
  <si>
    <t>(Durban)</t>
  </si>
  <si>
    <t>NED</t>
  </si>
  <si>
    <t>DEN</t>
  </si>
  <si>
    <t>JPN</t>
  </si>
  <si>
    <t>CMR</t>
  </si>
  <si>
    <t>Free State Stadium</t>
  </si>
  <si>
    <t>(Mangaung/Bloemfontein)</t>
  </si>
  <si>
    <t>ITA</t>
  </si>
  <si>
    <t>PAR</t>
  </si>
  <si>
    <t>$.img{src:'http://ies.fifa.com/imgml/flags/s/ita.gif'} Italia 1:1 Paraguay $.img{src:'http://ies.fifa.com/imgml/flags/s/par.gif'}</t>
  </si>
  <si>
    <t>NZL</t>
  </si>
  <si>
    <t>SVK</t>
  </si>
  <si>
    <t>CIV</t>
  </si>
  <si>
    <t>POR</t>
  </si>
  <si>
    <t>BRA</t>
  </si>
  <si>
    <t>PRK</t>
  </si>
  <si>
    <t>$.img{src:'http://ies.fifa.com/imgml/flags/s/bra.gif'} Brasil 2:1 RDP de Corea $.img{src:'http://ies.fifa.com/imgml/flags/s/prk.gif'}</t>
  </si>
  <si>
    <t>HON</t>
  </si>
  <si>
    <t>CHI</t>
  </si>
  <si>
    <t>Mbombela Stadium</t>
  </si>
  <si>
    <t>(Nelspruit)</t>
  </si>
  <si>
    <t>ESP</t>
  </si>
  <si>
    <t>SUI</t>
  </si>
  <si>
    <t>$.img{src:'http://ies.fifa.com/imgml/flags/s/rsa.gif'} Sudáfrica 0:3 Uruguay $.img{src:'http://ies.fifa.com/imgml/flags/s/uru.gif'}</t>
  </si>
  <si>
    <t>$.img{src:'http://ies.fifa.com/imgml/flags/s/fra.gif'} Francia 0:2 México $.img{src:'http://ies.fifa.com/imgml/flags/s/mex.gif'}</t>
  </si>
  <si>
    <t>$.img{src:'http://ies.fifa.com/imgml/flags/s/eng.gif'} Inglaterra 0:0 Argelia $.img{src:'http://ies.fifa.com/imgml/flags/s/alg.gif'}</t>
  </si>
  <si>
    <t>$.img{src:'http://ies.fifa.com/imgml/flags/s/cmr.gif'} Camerún 1:2 Dinamarca $.img{src:'http://ies.fifa.com/imgml/flags/s/den.gif'}</t>
  </si>
  <si>
    <t>$.img{src:'http://ies.fifa.com/imgml/flags/s/bra.gif'} Brasil 3:1 Costa de Marfil $.img{src:'http://ies.fifa.com/imgml/flags/s/civ.gif'}</t>
  </si>
  <si>
    <t>$.img{src:'http://ies.fifa.com/imgml/flags/s/por.gif'} Portugal 7:0 RDP de Corea $.img{src:'http://ies.fifa.com/imgml/flags/s/prk.gif'}</t>
  </si>
  <si>
    <t>$.img{src:'http://ies.fifa.com/imgml/flags/s/chi.gif'} Chile 1:0 Suiza $.img{src:'http://ies.fifa.com/imgml/flags/s/sui.gif'}</t>
  </si>
  <si>
    <t>$.img{src:'http://ies.fifa.com/imgml/flags/s/esp.gif'} España 2:0 Honduras $.img{src:'http://ies.fifa.com/imgml/flags/s/hon.gif'}</t>
  </si>
  <si>
    <t>$.img{src:'http://ies.fifa.com/imgml/flags/s/fra.gif'} Francia 1:2 Sudáfrica $.img{src:'http://ies.fifa.com/imgml/flags/s/rsa.gif'}</t>
  </si>
  <si>
    <t>$.img{src:'http://ies.fifa.com/imgml/flags/s/mex.gif'} México 0:1 Uruguay $.img{src:'http://ies.fifa.com/imgml/flags/s/uru.gif'}</t>
  </si>
  <si>
    <t>$.img{src:'http://ies.fifa.com/imgml/flags/s/gre.gif'} Grecia 0:2 Argentina $.img{src:'http://ies.fifa.com/imgml/flags/s/arg.gif'}</t>
  </si>
  <si>
    <t>$.img{src:'http://ies.fifa.com/imgml/flags/s/nga.gif'} Nigeria 2:2 República de Corea $.img{src:'http://ies.fifa.com/imgml/flags/s/kor.gif'}</t>
  </si>
  <si>
    <t>$.img{src:'http://ies.fifa.com/imgml/flags/s/usa.gif'} Estados Unidos 1:0 Argelia $.img{src:'http://ies.fifa.com/imgml/flags/s/alg.gif'}</t>
  </si>
  <si>
    <t>$.img{src:'http://ies.fifa.com/imgml/flags/s/svn.gif'} Eslovenia 0:1 Inglaterra $.img{src:'http://ies.fifa.com/imgml/flags/s/eng.gif'}</t>
  </si>
  <si>
    <t>$.img{src:'http://ies.fifa.com/imgml/flags/s/aus.gif'} Australia 2:1 Serbia $.img{src:'http://ies.fifa.com/imgml/flags/s/srb.gif'}</t>
  </si>
  <si>
    <t>$.img{src:'http://ies.fifa.com/imgml/flags/s/gha.gif'} Ghana 0:1 Alemania $.img{src:'http://ies.fifa.com/imgml/flags/s/ger.gif'}</t>
  </si>
  <si>
    <t>$.img{src:'http://ies.fifa.com/imgml/flags/s/par.gif'} Paraguay 0:0 Nueva Zelanda $.img{src:'http://ies.fifa.com/imgml/flags/s/nzl.gif'}</t>
  </si>
  <si>
    <t>$.img{src:'http://ies.fifa.com/imgml/flags/s/svk.gif'} Eslovaquia 3:2 Italia $.img{src:'http://ies.fifa.com/imgml/flags/s/ita.gif'}</t>
  </si>
  <si>
    <t>$.img{src:'http://ies.fifa.com/imgml/flags/s/cmr.gif'} Camerún 1:2 Países Bajos $.img{src:'http://ies.fifa.com/imgml/flags/s/ned.gif'}</t>
  </si>
  <si>
    <t>$.img{src:'http://ies.fifa.com/imgml/flags/s/den.gif'} Dinamarca 1:3 Japón $.img{src:'http://ies.fifa.com/imgml/flags/s/jpn.gif'}</t>
  </si>
  <si>
    <t>$.img{src:'http://ies.fifa.com/imgml/flags/s/prk.gif'} RDP de Corea 0:3 Costa de Marfil $.img{src:'http://ies.fifa.com/imgml/flags/s/civ.gif'}</t>
  </si>
  <si>
    <t>$.img{src:'http://ies.fifa.com/imgml/flags/s/por.gif'} Portugal 0:0 Brasil $.img{src:'http://ies.fifa.com/imgml/flags/s/bra.gif'}</t>
  </si>
  <si>
    <t>$.img{src:'http://ies.fifa.com/imgml/flags/s/chi.gif'} Chile 1:2 España $.img{src:'http://ies.fifa.com/imgml/flags/s/esp.gif'}</t>
  </si>
  <si>
    <t>$.img{src:'http://ies.fifa.com/imgml/flags/s/sui.gif'} Suiza 0:0 Honduras $.img{src:'http://ies.fifa.com/imgml/flags/s/hon.gif'}</t>
  </si>
  <si>
    <t>$.img{src:'http://ies.fifa.com/imgml/flags/s/uru.gif'} Uruguay 2:1 República de Corea $.img{src:'http://ies.fifa.com/imgml/flags/s/kor.gif'}</t>
  </si>
  <si>
    <t>$.img{src:'http://ies.fifa.com/imgml/flags/s/usa.gif'} Estados Unidos 1:2 Ghana $.img{src:'http://ies.fifa.com/imgml/flags/s/gha.gif'}</t>
  </si>
  <si>
    <t>$.img{src:'http://ies.fifa.com/imgml/flags/s/ger.gif'} Alemania 4:1 Inglaterra $.img{src:'http://ies.fifa.com/imgml/flags/s/eng.gif'}</t>
  </si>
  <si>
    <t>$.img{src:'http://ies.fifa.com/imgml/flags/s/arg.gif'} Argentina 3:1 México $.img{src:'http://ies.fifa.com/imgml/flags/s/mex.gif'}</t>
  </si>
  <si>
    <t>$.img{src:'http://ies.fifa.com/imgml/flags/s/ned.gif'} Países Bajos 2:1 Eslovaquia $.img{src:'http://ies.fifa.com/imgml/flags/s/svk.gif'}</t>
  </si>
  <si>
    <t>$.img{src:'http://ies.fifa.com/imgml/flags/s/bra.gif'} Brasil 3:0 Chile $.img{src:'http://ies.fifa.com/imgml/flags/s/chi.gif'}</t>
  </si>
  <si>
    <t>$.img{src:'http://ies.fifa.com/imgml/flags/s/par.gif'} Paraguay 0:0 Japón $.img{src:'http://ies.fifa.com/imgml/flags/s/jpn.gif'}</t>
  </si>
  <si>
    <t>5:3 PEN</t>
  </si>
  <si>
    <t>$.img{src:'http://ies.fifa.com/imgml/flags/s/esp.gif'} España 1:0 Portugal $.img{src:'http://ies.fifa.com/imgml/flags/s/por.gif'}</t>
  </si>
  <si>
    <t>$.img{src:'http://ies.fifa.com/imgml/flags/s/ned.gif'} Países Bajos 2:1 Brasil $.img{src:'http://ies.fifa.com/imgml/flags/s/bra.gif'}</t>
  </si>
  <si>
    <t>$.img{src:'http://ies.fifa.com/imgml/flags/s/uru.gif'} Uruguay 1:1 Ghana $.img{src:'http://ies.fifa.com/imgml/flags/s/gha.gif'}</t>
  </si>
  <si>
    <t>4:2 PEN</t>
  </si>
  <si>
    <t>$.img{src:'http://ies.fifa.com/imgml/flags/s/arg.gif'} Argentina 0:4 Alemania $.img{src:'http://ies.fifa.com/imgml/flags/s/ger.gif'}</t>
  </si>
  <si>
    <t>$.img{src:'http://ies.fifa.com/imgml/flags/s/par.gif'} Paraguay 0:1 España $.img{src:'http://ies.fifa.com/imgml/flags/s/esp.gif'}</t>
  </si>
  <si>
    <t>$.img{src:'http://ies.fifa.com/imgml/flags/s/uru.gif'} Uruguay 2:3 Países Bajos $.img{src:'http://ies.fifa.com/imgml/flags/s/ned.gif'}</t>
  </si>
  <si>
    <t>$.img{src:'http://ies.fifa.com/imgml/flags/s/ger.gif'} Alemania 0:1 España $.img{src:'http://ies.fifa.com/imgml/flags/s/esp.gif'}</t>
  </si>
  <si>
    <t>Partido por el tercer puesto</t>
  </si>
  <si>
    <t>$.img{src:'http://ies.fifa.com/imgml/flags/s/uru.gif'} Uruguay 2:3 Alemania $.img{src:'http://ies.fifa.com/imgml/flags/s/ger.gif'}</t>
  </si>
  <si>
    <t>$.img{src:'http://ies.fifa.com/imgml/flags/s/ned.gif'} Países Bajos 0:1 España $.img{src:'http://ies.fifa.com/imgml/flags/s/esp.gif'}</t>
  </si>
  <si>
    <t>Archivo HTML</t>
  </si>
  <si>
    <t>Irlanda</t>
  </si>
  <si>
    <t>Ucrania</t>
  </si>
  <si>
    <t>Pen</t>
  </si>
  <si>
    <t>Partido</t>
  </si>
  <si>
    <t>Calculadora de resultados</t>
  </si>
  <si>
    <t>Fecha, lugar y hora</t>
  </si>
  <si>
    <t>Calendario de partidos</t>
  </si>
  <si>
    <t>Viernes 8 de junio de 2012</t>
  </si>
  <si>
    <r>
      <t>#1:</t>
    </r>
    <r>
      <rPr>
        <sz val="11"/>
        <color theme="1"/>
        <rFont val="Calibri"/>
        <family val="2"/>
        <scheme val="minor"/>
      </rPr>
      <t xml:space="preserve"> POL - GRE, 18:00 HEC, Varsovia</t>
    </r>
  </si>
  <si>
    <r>
      <t>#2:</t>
    </r>
    <r>
      <rPr>
        <sz val="11"/>
        <color theme="1"/>
        <rFont val="Calibri"/>
        <family val="2"/>
        <scheme val="minor"/>
      </rPr>
      <t xml:space="preserve"> RUS - CZE, 20:45 HEC, Wroclaw</t>
    </r>
  </si>
  <si>
    <t>Sábado 9 de junio de 2012</t>
  </si>
  <si>
    <r>
      <t>#3:</t>
    </r>
    <r>
      <rPr>
        <sz val="11"/>
        <color theme="1"/>
        <rFont val="Calibri"/>
        <family val="2"/>
        <scheme val="minor"/>
      </rPr>
      <t xml:space="preserve"> NED - DEN, 18:00 HEC, Kharkov</t>
    </r>
  </si>
  <si>
    <r>
      <t>#4:</t>
    </r>
    <r>
      <rPr>
        <sz val="11"/>
        <color theme="1"/>
        <rFont val="Calibri"/>
        <family val="2"/>
        <scheme val="minor"/>
      </rPr>
      <t xml:space="preserve"> GER - POR, 20:45 HEC, Lviv</t>
    </r>
  </si>
  <si>
    <t>Domingo 10 de junio de 2012</t>
  </si>
  <si>
    <r>
      <t>#5:</t>
    </r>
    <r>
      <rPr>
        <sz val="11"/>
        <color theme="1"/>
        <rFont val="Calibri"/>
        <family val="2"/>
        <scheme val="minor"/>
      </rPr>
      <t xml:space="preserve"> ESP - ITA, 18:00 HEC, Gdansk</t>
    </r>
  </si>
  <si>
    <r>
      <t>#6:</t>
    </r>
    <r>
      <rPr>
        <sz val="11"/>
        <color theme="1"/>
        <rFont val="Calibri"/>
        <family val="2"/>
        <scheme val="minor"/>
      </rPr>
      <t xml:space="preserve"> IRL - CRO, 20:45 HEC, Poznan</t>
    </r>
  </si>
  <si>
    <t>Lunes 11 de junio de 2012</t>
  </si>
  <si>
    <r>
      <t>#7:</t>
    </r>
    <r>
      <rPr>
        <sz val="11"/>
        <color theme="1"/>
        <rFont val="Calibri"/>
        <family val="2"/>
        <scheme val="minor"/>
      </rPr>
      <t xml:space="preserve"> FRA - ENG, 18:00 HEC, Donetsk</t>
    </r>
  </si>
  <si>
    <r>
      <t>#8:</t>
    </r>
    <r>
      <rPr>
        <sz val="11"/>
        <color theme="1"/>
        <rFont val="Calibri"/>
        <family val="2"/>
        <scheme val="minor"/>
      </rPr>
      <t xml:space="preserve"> UKR - SWE, 20:45 HEC, Kiev</t>
    </r>
  </si>
  <si>
    <t>Martes 12 de junio de 2012</t>
  </si>
  <si>
    <r>
      <t>#9:</t>
    </r>
    <r>
      <rPr>
        <sz val="11"/>
        <color theme="1"/>
        <rFont val="Calibri"/>
        <family val="2"/>
        <scheme val="minor"/>
      </rPr>
      <t xml:space="preserve"> GRE - CZE, 18:00 HEC, Wroclaw</t>
    </r>
  </si>
  <si>
    <r>
      <t>#10:</t>
    </r>
    <r>
      <rPr>
        <sz val="11"/>
        <color theme="1"/>
        <rFont val="Calibri"/>
        <family val="2"/>
        <scheme val="minor"/>
      </rPr>
      <t xml:space="preserve"> POL - RUS, 20:45 HEC, Varsovia</t>
    </r>
  </si>
  <si>
    <t>Miércoles 13 de junio de 2012</t>
  </si>
  <si>
    <r>
      <t>#11:</t>
    </r>
    <r>
      <rPr>
        <sz val="11"/>
        <color theme="1"/>
        <rFont val="Calibri"/>
        <family val="2"/>
        <scheme val="minor"/>
      </rPr>
      <t xml:space="preserve"> DEN - POR, 18:00 HEC, Lviv</t>
    </r>
  </si>
  <si>
    <r>
      <t>#12:</t>
    </r>
    <r>
      <rPr>
        <sz val="11"/>
        <color theme="1"/>
        <rFont val="Calibri"/>
        <family val="2"/>
        <scheme val="minor"/>
      </rPr>
      <t xml:space="preserve"> NED - GER, 20:45 HEC, Kharkov</t>
    </r>
  </si>
  <si>
    <t>Jueves 14 de junio de 2012</t>
  </si>
  <si>
    <r>
      <t>#13:</t>
    </r>
    <r>
      <rPr>
        <sz val="11"/>
        <color theme="1"/>
        <rFont val="Calibri"/>
        <family val="2"/>
        <scheme val="minor"/>
      </rPr>
      <t xml:space="preserve"> ITA - CRO, 18:00 HEC, Poznan</t>
    </r>
  </si>
  <si>
    <r>
      <t>#14:</t>
    </r>
    <r>
      <rPr>
        <sz val="11"/>
        <color theme="1"/>
        <rFont val="Calibri"/>
        <family val="2"/>
        <scheme val="minor"/>
      </rPr>
      <t xml:space="preserve"> ESP - IRL, 20:45 HEC, Gdansk</t>
    </r>
  </si>
  <si>
    <t>Viernes 15 de junio de 2012</t>
  </si>
  <si>
    <r>
      <t>#15:</t>
    </r>
    <r>
      <rPr>
        <sz val="11"/>
        <color theme="1"/>
        <rFont val="Calibri"/>
        <family val="2"/>
        <scheme val="minor"/>
      </rPr>
      <t xml:space="preserve"> SWE - ENG, 20:45 HEC, Kiev</t>
    </r>
  </si>
  <si>
    <r>
      <t>#16:</t>
    </r>
    <r>
      <rPr>
        <sz val="11"/>
        <color theme="1"/>
        <rFont val="Calibri"/>
        <family val="2"/>
        <scheme val="minor"/>
      </rPr>
      <t xml:space="preserve"> UKR - FRA, 18:00 HEC, Donetsk</t>
    </r>
  </si>
  <si>
    <t>Sábado 16 de junio de 2012</t>
  </si>
  <si>
    <r>
      <t>#17:</t>
    </r>
    <r>
      <rPr>
        <sz val="11"/>
        <color theme="1"/>
        <rFont val="Calibri"/>
        <family val="2"/>
        <scheme val="minor"/>
      </rPr>
      <t xml:space="preserve"> CZE - POL, 20:45 HEC, Wroclaw</t>
    </r>
  </si>
  <si>
    <r>
      <t>#18:</t>
    </r>
    <r>
      <rPr>
        <sz val="11"/>
        <color theme="1"/>
        <rFont val="Calibri"/>
        <family val="2"/>
        <scheme val="minor"/>
      </rPr>
      <t xml:space="preserve"> GRE - RUS, 20:45 HEC, Varsovia</t>
    </r>
  </si>
  <si>
    <t>Domingo 17 de junio de 2012</t>
  </si>
  <si>
    <r>
      <t>#19:</t>
    </r>
    <r>
      <rPr>
        <sz val="11"/>
        <color theme="1"/>
        <rFont val="Calibri"/>
        <family val="2"/>
        <scheme val="minor"/>
      </rPr>
      <t xml:space="preserve"> POR - NED, 20:45 HEC, Kharkov</t>
    </r>
  </si>
  <si>
    <r>
      <t>#20:</t>
    </r>
    <r>
      <rPr>
        <sz val="11"/>
        <color theme="1"/>
        <rFont val="Calibri"/>
        <family val="2"/>
        <scheme val="minor"/>
      </rPr>
      <t xml:space="preserve"> DEN - GER, 20:45 HEC, Lviv</t>
    </r>
  </si>
  <si>
    <t>Lunes 18 de junio de 2012</t>
  </si>
  <si>
    <r>
      <t>#21:</t>
    </r>
    <r>
      <rPr>
        <sz val="11"/>
        <color theme="1"/>
        <rFont val="Calibri"/>
        <family val="2"/>
        <scheme val="minor"/>
      </rPr>
      <t xml:space="preserve"> CRO - ESP, 20:45 HEC, Gdansk</t>
    </r>
  </si>
  <si>
    <r>
      <t>#22:</t>
    </r>
    <r>
      <rPr>
        <sz val="11"/>
        <color theme="1"/>
        <rFont val="Calibri"/>
        <family val="2"/>
        <scheme val="minor"/>
      </rPr>
      <t xml:space="preserve"> ITA - IRL, 20:45 HEC, Poznan</t>
    </r>
  </si>
  <si>
    <t>Martes 19 de junio de 2012</t>
  </si>
  <si>
    <r>
      <t>#23:</t>
    </r>
    <r>
      <rPr>
        <sz val="11"/>
        <color theme="1"/>
        <rFont val="Calibri"/>
        <family val="2"/>
        <scheme val="minor"/>
      </rPr>
      <t xml:space="preserve"> ENG - UKR, 20:45 HEC, Donetsk</t>
    </r>
  </si>
  <si>
    <r>
      <t>#24:</t>
    </r>
    <r>
      <rPr>
        <sz val="11"/>
        <color theme="1"/>
        <rFont val="Calibri"/>
        <family val="2"/>
        <scheme val="minor"/>
      </rPr>
      <t xml:space="preserve"> SWE - FRA, 20:45 HEC, Kiev</t>
    </r>
  </si>
  <si>
    <t>Miércoles 20 de junio de 2012</t>
  </si>
  <si>
    <t>No se juegan partidos</t>
  </si>
  <si>
    <t>Jueves 21 de junio de 2012</t>
  </si>
  <si>
    <r>
      <t>#25:</t>
    </r>
    <r>
      <rPr>
        <sz val="11"/>
        <color theme="1"/>
        <rFont val="Calibri"/>
        <family val="2"/>
        <scheme val="minor"/>
      </rPr>
      <t xml:space="preserve"> 1A - 2B, 20:45 HEC, Varsovia</t>
    </r>
  </si>
  <si>
    <t>Viernes 22 de junio de 2012</t>
  </si>
  <si>
    <r>
      <t>#26:</t>
    </r>
    <r>
      <rPr>
        <sz val="11"/>
        <color theme="1"/>
        <rFont val="Calibri"/>
        <family val="2"/>
        <scheme val="minor"/>
      </rPr>
      <t xml:space="preserve"> 1B - 2A, 20:45 HEC, Gdansk</t>
    </r>
  </si>
  <si>
    <t>Sábado 23 de junio de 2012</t>
  </si>
  <si>
    <r>
      <t>#27:</t>
    </r>
    <r>
      <rPr>
        <sz val="11"/>
        <color theme="1"/>
        <rFont val="Calibri"/>
        <family val="2"/>
        <scheme val="minor"/>
      </rPr>
      <t xml:space="preserve"> 1C - 2D, 20:45 HEC, Donetsk</t>
    </r>
  </si>
  <si>
    <t>Domingo 24 de junio de 2012</t>
  </si>
  <si>
    <r>
      <t>#28:</t>
    </r>
    <r>
      <rPr>
        <sz val="11"/>
        <color theme="1"/>
        <rFont val="Calibri"/>
        <family val="2"/>
        <scheme val="minor"/>
      </rPr>
      <t xml:space="preserve"> 1D - 2C, 20:45 HEC, Kiev</t>
    </r>
  </si>
  <si>
    <t>Lunes 25 de junio de 2012</t>
  </si>
  <si>
    <t>Martes 26 de junio de 2012</t>
  </si>
  <si>
    <t>Miércoles 27 de junio de 2012</t>
  </si>
  <si>
    <r>
      <t>#29:</t>
    </r>
    <r>
      <rPr>
        <sz val="11"/>
        <color theme="1"/>
        <rFont val="Calibri"/>
        <family val="2"/>
        <scheme val="minor"/>
      </rPr>
      <t xml:space="preserve"> G#25 - G#27, 20:45 HEC, Donetsk</t>
    </r>
  </si>
  <si>
    <t>Jueves 28 de junio de 2012</t>
  </si>
  <si>
    <r>
      <t>#30:</t>
    </r>
    <r>
      <rPr>
        <sz val="11"/>
        <color theme="1"/>
        <rFont val="Calibri"/>
        <family val="2"/>
        <scheme val="minor"/>
      </rPr>
      <t xml:space="preserve"> G#26 - G#28, 20:45 HEC, Varsovia</t>
    </r>
  </si>
  <si>
    <t>Viernes 29 de junio de 2012</t>
  </si>
  <si>
    <t>Volver</t>
  </si>
  <si>
    <t>Jornadas</t>
  </si>
  <si>
    <t>GRUPO A</t>
  </si>
  <si>
    <t>GRUPO B</t>
  </si>
  <si>
    <t>GRUPO C</t>
  </si>
  <si>
    <t>GRUPO D</t>
  </si>
  <si>
    <t>GRUPO E</t>
  </si>
  <si>
    <t>Paises Bajos</t>
  </si>
  <si>
    <t>GRUPO F</t>
  </si>
  <si>
    <t>GRUPO G</t>
  </si>
  <si>
    <t>GRUPO H</t>
  </si>
  <si>
    <t>Gráfico animado</t>
  </si>
  <si>
    <t>Mundial 2010</t>
  </si>
  <si>
    <t>Eurocopa 2012</t>
  </si>
  <si>
    <t>Eurocopa 2008</t>
  </si>
  <si>
    <t>*</t>
  </si>
  <si>
    <t>*Grecia ganó 1-0 a Rusia, pero la hoja no la daba por clasificada.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</si>
</sst>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indexed="23"/>
      <name val="Verdana"/>
      <family val="2"/>
    </font>
    <font>
      <sz val="11"/>
      <color indexed="8"/>
      <name val="Verdana"/>
      <family val="2"/>
    </font>
    <font>
      <u/>
      <sz val="11"/>
      <color indexed="12"/>
      <name val="Calibri"/>
      <family val="2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4"/>
      <name val="Calibri"/>
      <family val="2"/>
    </font>
    <font>
      <u/>
      <sz val="11"/>
      <color indexed="12"/>
      <name val="Calibri"/>
      <family val="2"/>
    </font>
    <font>
      <sz val="8"/>
      <name val="Calibri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4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top" wrapText="1"/>
    </xf>
    <xf numFmtId="0" fontId="10" fillId="2" borderId="0" xfId="2" applyFill="1" applyAlignment="1" applyProtection="1">
      <alignment horizontal="center" vertical="top" wrapText="1"/>
    </xf>
    <xf numFmtId="0" fontId="2" fillId="2" borderId="0" xfId="0" applyFont="1" applyFill="1" applyAlignment="1">
      <alignment wrapText="1"/>
    </xf>
    <xf numFmtId="0" fontId="10" fillId="2" borderId="0" xfId="2" applyFill="1" applyAlignment="1" applyProtection="1">
      <alignment wrapText="1"/>
    </xf>
    <xf numFmtId="20" fontId="10" fillId="2" borderId="0" xfId="2" applyNumberFormat="1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1" fillId="0" borderId="0" xfId="0" applyFont="1"/>
    <xf numFmtId="17" fontId="0" fillId="0" borderId="0" xfId="0" applyNumberFormat="1"/>
    <xf numFmtId="0" fontId="10" fillId="0" borderId="0" xfId="2" applyAlignment="1" applyProtection="1"/>
    <xf numFmtId="16" fontId="0" fillId="0" borderId="0" xfId="0" applyNumberForma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0" fillId="0" borderId="0" xfId="0" applyProtection="1">
      <protection hidden="1"/>
    </xf>
    <xf numFmtId="0" fontId="0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4" fillId="0" borderId="0" xfId="0" applyFont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right"/>
      <protection hidden="1"/>
    </xf>
    <xf numFmtId="0" fontId="5" fillId="0" borderId="0" xfId="0" applyFont="1" applyBorder="1" applyAlignment="1" applyProtection="1">
      <protection hidden="1"/>
    </xf>
    <xf numFmtId="0" fontId="0" fillId="0" borderId="2" xfId="0" applyBorder="1" applyProtection="1">
      <protection hidden="1"/>
    </xf>
    <xf numFmtId="0" fontId="10" fillId="2" borderId="3" xfId="2" applyFill="1" applyBorder="1" applyAlignment="1" applyProtection="1">
      <alignment wrapText="1"/>
      <protection hidden="1"/>
    </xf>
    <xf numFmtId="0" fontId="0" fillId="3" borderId="3" xfId="0" applyFill="1" applyBorder="1" applyProtection="1">
      <protection locked="0" hidden="1"/>
    </xf>
    <xf numFmtId="0" fontId="0" fillId="0" borderId="4" xfId="0" applyBorder="1" applyProtection="1">
      <protection hidden="1"/>
    </xf>
    <xf numFmtId="0" fontId="10" fillId="2" borderId="0" xfId="2" applyFill="1" applyAlignment="1" applyProtection="1">
      <alignment wrapText="1"/>
      <protection hidden="1"/>
    </xf>
    <xf numFmtId="0" fontId="0" fillId="0" borderId="0" xfId="0" applyFont="1" applyBorder="1" applyProtection="1">
      <protection hidden="1"/>
    </xf>
    <xf numFmtId="0" fontId="11" fillId="0" borderId="0" xfId="0" applyFont="1" applyBorder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19" xfId="0" applyBorder="1" applyAlignment="1" applyProtection="1">
      <protection hidden="1"/>
    </xf>
    <xf numFmtId="0" fontId="0" fillId="0" borderId="5" xfId="0" applyBorder="1" applyProtection="1">
      <protection hidden="1"/>
    </xf>
    <xf numFmtId="0" fontId="10" fillId="2" borderId="1" xfId="2" applyFill="1" applyBorder="1" applyAlignment="1" applyProtection="1">
      <alignment wrapText="1"/>
      <protection hidden="1"/>
    </xf>
    <xf numFmtId="0" fontId="0" fillId="3" borderId="1" xfId="0" applyFill="1" applyBorder="1" applyProtection="1">
      <protection locked="0" hidden="1"/>
    </xf>
    <xf numFmtId="0" fontId="0" fillId="0" borderId="6" xfId="0" applyBorder="1" applyProtection="1"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0" fillId="0" borderId="4" xfId="0" applyBorder="1" applyProtection="1">
      <protection locked="0" hidden="1"/>
    </xf>
    <xf numFmtId="0" fontId="0" fillId="0" borderId="7" xfId="0" applyFill="1" applyBorder="1" applyAlignment="1" applyProtection="1">
      <alignment horizontal="center"/>
      <protection hidden="1"/>
    </xf>
    <xf numFmtId="0" fontId="0" fillId="3" borderId="8" xfId="0" applyFill="1" applyBorder="1" applyProtection="1">
      <protection locked="0" hidden="1"/>
    </xf>
    <xf numFmtId="0" fontId="0" fillId="0" borderId="9" xfId="0" applyBorder="1" applyProtection="1">
      <protection locked="0" hidden="1"/>
    </xf>
    <xf numFmtId="0" fontId="5" fillId="0" borderId="0" xfId="0" applyFont="1" applyProtection="1">
      <protection hidden="1"/>
    </xf>
    <xf numFmtId="0" fontId="0" fillId="0" borderId="7" xfId="0" applyBorder="1" applyProtection="1">
      <protection hidden="1"/>
    </xf>
    <xf numFmtId="0" fontId="10" fillId="2" borderId="8" xfId="2" applyFill="1" applyBorder="1" applyAlignment="1" applyProtection="1">
      <alignment wrapText="1"/>
      <protection hidden="1"/>
    </xf>
    <xf numFmtId="0" fontId="0" fillId="0" borderId="9" xfId="0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19" xfId="0" applyFill="1" applyBorder="1" applyProtection="1">
      <protection hidden="1"/>
    </xf>
    <xf numFmtId="0" fontId="5" fillId="0" borderId="11" xfId="0" applyFont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textRotation="45"/>
      <protection hidden="1"/>
    </xf>
    <xf numFmtId="0" fontId="11" fillId="0" borderId="0" xfId="0" applyFont="1" applyProtection="1">
      <protection locked="0" hidden="1"/>
    </xf>
    <xf numFmtId="0" fontId="0" fillId="0" borderId="25" xfId="0" applyFill="1" applyBorder="1" applyAlignment="1" applyProtection="1">
      <alignment horizontal="center"/>
      <protection hidden="1"/>
    </xf>
    <xf numFmtId="0" fontId="0" fillId="3" borderId="26" xfId="0" applyFill="1" applyBorder="1" applyProtection="1">
      <protection locked="0" hidden="1"/>
    </xf>
    <xf numFmtId="0" fontId="0" fillId="0" borderId="27" xfId="0" applyBorder="1" applyProtection="1">
      <protection locked="0" hidden="1"/>
    </xf>
    <xf numFmtId="0" fontId="14" fillId="0" borderId="0" xfId="2" applyFont="1" applyAlignment="1" applyProtection="1"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2" xfId="0" applyFont="1" applyBorder="1" applyProtection="1">
      <protection hidden="1"/>
    </xf>
    <xf numFmtId="0" fontId="7" fillId="2" borderId="3" xfId="2" applyFont="1" applyFill="1" applyBorder="1" applyAlignment="1" applyProtection="1">
      <alignment wrapText="1"/>
      <protection hidden="1"/>
    </xf>
    <xf numFmtId="0" fontId="0" fillId="3" borderId="3" xfId="0" applyFont="1" applyFill="1" applyBorder="1" applyProtection="1">
      <protection locked="0" hidden="1"/>
    </xf>
    <xf numFmtId="0" fontId="0" fillId="0" borderId="4" xfId="0" applyFont="1" applyBorder="1" applyProtection="1">
      <protection hidden="1"/>
    </xf>
    <xf numFmtId="0" fontId="10" fillId="0" borderId="0" xfId="2" applyAlignment="1" applyProtection="1">
      <alignment wrapText="1"/>
      <protection hidden="1"/>
    </xf>
    <xf numFmtId="0" fontId="0" fillId="0" borderId="0" xfId="0" applyFont="1" applyBorder="1" applyAlignment="1" applyProtection="1">
      <protection hidden="1"/>
    </xf>
    <xf numFmtId="0" fontId="0" fillId="0" borderId="5" xfId="0" applyFont="1" applyBorder="1" applyProtection="1">
      <protection hidden="1"/>
    </xf>
    <xf numFmtId="0" fontId="0" fillId="3" borderId="1" xfId="0" applyFont="1" applyFill="1" applyBorder="1" applyProtection="1">
      <protection locked="0" hidden="1"/>
    </xf>
    <xf numFmtId="0" fontId="0" fillId="0" borderId="6" xfId="0" applyFont="1" applyBorder="1" applyProtection="1">
      <protection hidden="1"/>
    </xf>
    <xf numFmtId="0" fontId="7" fillId="2" borderId="1" xfId="2" applyFont="1" applyFill="1" applyBorder="1" applyAlignment="1" applyProtection="1">
      <alignment wrapText="1"/>
      <protection hidden="1"/>
    </xf>
    <xf numFmtId="0" fontId="0" fillId="0" borderId="7" xfId="0" applyFont="1" applyBorder="1" applyProtection="1">
      <protection hidden="1"/>
    </xf>
    <xf numFmtId="0" fontId="7" fillId="2" borderId="8" xfId="2" applyFont="1" applyFill="1" applyBorder="1" applyAlignment="1" applyProtection="1">
      <alignment wrapText="1"/>
      <protection hidden="1"/>
    </xf>
    <xf numFmtId="0" fontId="0" fillId="3" borderId="8" xfId="0" applyFont="1" applyFill="1" applyBorder="1" applyProtection="1">
      <protection locked="0" hidden="1"/>
    </xf>
    <xf numFmtId="0" fontId="0" fillId="0" borderId="9" xfId="0" applyFont="1" applyBorder="1" applyProtection="1">
      <protection hidden="1"/>
    </xf>
    <xf numFmtId="0" fontId="3" fillId="0" borderId="0" xfId="2" applyFont="1" applyAlignment="1" applyProtection="1">
      <alignment wrapText="1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0" fillId="0" borderId="0" xfId="0" quotePrefix="1" applyProtection="1">
      <protection hidden="1"/>
    </xf>
    <xf numFmtId="0" fontId="0" fillId="0" borderId="5" xfId="0" applyFill="1" applyBorder="1" applyAlignment="1" applyProtection="1">
      <alignment horizontal="center"/>
      <protection hidden="1"/>
    </xf>
    <xf numFmtId="0" fontId="0" fillId="0" borderId="6" xfId="0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9" xfId="0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protection locked="0" hidden="1"/>
    </xf>
    <xf numFmtId="0" fontId="0" fillId="3" borderId="8" xfId="0" applyFill="1" applyBorder="1" applyAlignment="1" applyProtection="1">
      <protection locked="0" hidden="1"/>
    </xf>
    <xf numFmtId="0" fontId="0" fillId="0" borderId="0" xfId="0" applyFill="1" applyBorder="1" applyAlignment="1" applyProtection="1">
      <alignment horizontal="center"/>
      <protection hidden="1"/>
    </xf>
    <xf numFmtId="0" fontId="0" fillId="3" borderId="8" xfId="0" applyFill="1" applyBorder="1" applyAlignment="1" applyProtection="1">
      <alignment horizontal="center"/>
      <protection locked="0" hidden="1"/>
    </xf>
    <xf numFmtId="0" fontId="0" fillId="0" borderId="10" xfId="0" applyBorder="1" applyAlignment="1" applyProtection="1">
      <alignment horizontal="center"/>
      <protection hidden="1"/>
    </xf>
    <xf numFmtId="0" fontId="0" fillId="0" borderId="0" xfId="0" applyAlignment="1" applyProtection="1">
      <protection hidden="1"/>
    </xf>
    <xf numFmtId="0" fontId="6" fillId="0" borderId="10" xfId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0" fontId="1" fillId="0" borderId="0" xfId="0" applyFont="1" applyAlignment="1">
      <alignment horizontal="left" vertical="top" wrapText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0" xfId="0"/>
    <xf numFmtId="0" fontId="0" fillId="0" borderId="11" xfId="0" applyBorder="1" applyAlignment="1" applyProtection="1">
      <alignment horizontal="center" wrapText="1"/>
      <protection hidden="1"/>
    </xf>
    <xf numFmtId="0" fontId="0" fillId="0" borderId="12" xfId="0" applyBorder="1" applyAlignment="1" applyProtection="1">
      <alignment horizontal="center" wrapText="1"/>
      <protection hidden="1"/>
    </xf>
    <xf numFmtId="0" fontId="11" fillId="0" borderId="11" xfId="0" applyFont="1" applyBorder="1" applyAlignment="1" applyProtection="1">
      <alignment horizontal="center" wrapText="1"/>
      <protection hidden="1"/>
    </xf>
    <xf numFmtId="0" fontId="0" fillId="0" borderId="21" xfId="0" applyBorder="1" applyAlignment="1" applyProtection="1">
      <alignment horizontal="center" wrapText="1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13" fillId="0" borderId="0" xfId="0" applyFont="1" applyAlignment="1" applyProtection="1">
      <alignment horizontal="left" wrapText="1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6" fillId="0" borderId="7" xfId="1" applyFont="1" applyFill="1" applyBorder="1" applyAlignment="1" applyProtection="1">
      <alignment horizontal="center"/>
      <protection hidden="1"/>
    </xf>
    <xf numFmtId="0" fontId="6" fillId="0" borderId="8" xfId="1" applyFont="1" applyFill="1" applyBorder="1" applyAlignment="1" applyProtection="1">
      <alignment horizontal="center"/>
      <protection hidden="1"/>
    </xf>
    <xf numFmtId="0" fontId="6" fillId="0" borderId="9" xfId="1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5" fillId="0" borderId="19" xfId="0" applyFont="1" applyFill="1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</cellXfs>
  <cellStyles count="3">
    <cellStyle name="Buena" xfId="1" builtinId="26"/>
    <cellStyle name="Hipervínculo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3" Type="http://schemas.openxmlformats.org/officeDocument/2006/relationships/hyperlink" Target="#'Euro 2008'!A1"/><Relationship Id="rId7" Type="http://schemas.openxmlformats.org/officeDocument/2006/relationships/hyperlink" Target="#'Mundial 2010'!A1"/><Relationship Id="rId12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hyperlink" Target="#'Euro 2012'!A1"/><Relationship Id="rId6" Type="http://schemas.openxmlformats.org/officeDocument/2006/relationships/image" Target="../media/image4.png"/><Relationship Id="rId11" Type="http://schemas.openxmlformats.org/officeDocument/2006/relationships/image" Target="../media/image6.png"/><Relationship Id="rId5" Type="http://schemas.openxmlformats.org/officeDocument/2006/relationships/hyperlink" Target="#'Jornadas Euro'!A1"/><Relationship Id="rId15" Type="http://schemas.openxmlformats.org/officeDocument/2006/relationships/hyperlink" Target="mailto:jorge@gsamartin.es?subject=Eurocopas%20y%20Mundiales" TargetMode="External"/><Relationship Id="rId10" Type="http://schemas.openxmlformats.org/officeDocument/2006/relationships/hyperlink" Target="#'Jornadas Euro 12'!A1"/><Relationship Id="rId4" Type="http://schemas.openxmlformats.org/officeDocument/2006/relationships/image" Target="../media/image3.jpeg"/><Relationship Id="rId9" Type="http://schemas.openxmlformats.org/officeDocument/2006/relationships/hyperlink" Target="#'Jornadas M'!A1"/><Relationship Id="rId14" Type="http://schemas.openxmlformats.org/officeDocument/2006/relationships/hyperlink" Target="http://www.gsamartin.es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jpe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png"/><Relationship Id="rId18" Type="http://schemas.openxmlformats.org/officeDocument/2006/relationships/image" Target="../media/image45.png"/><Relationship Id="rId26" Type="http://schemas.openxmlformats.org/officeDocument/2006/relationships/image" Target="../media/image53.png"/><Relationship Id="rId21" Type="http://schemas.openxmlformats.org/officeDocument/2006/relationships/image" Target="../media/image48.png"/><Relationship Id="rId34" Type="http://schemas.openxmlformats.org/officeDocument/2006/relationships/image" Target="../media/image61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5" Type="http://schemas.openxmlformats.org/officeDocument/2006/relationships/image" Target="../media/image52.png"/><Relationship Id="rId33" Type="http://schemas.openxmlformats.org/officeDocument/2006/relationships/image" Target="../media/image60.jpe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20" Type="http://schemas.openxmlformats.org/officeDocument/2006/relationships/image" Target="../media/image47.png"/><Relationship Id="rId29" Type="http://schemas.openxmlformats.org/officeDocument/2006/relationships/image" Target="../media/image56.png"/><Relationship Id="rId1" Type="http://schemas.openxmlformats.org/officeDocument/2006/relationships/hyperlink" Target="http://es.fifa.com/worldcup/teams/team=43948/index.html" TargetMode="External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24" Type="http://schemas.openxmlformats.org/officeDocument/2006/relationships/image" Target="../media/image51.png"/><Relationship Id="rId32" Type="http://schemas.openxmlformats.org/officeDocument/2006/relationships/image" Target="../media/image59.png"/><Relationship Id="rId37" Type="http://schemas.openxmlformats.org/officeDocument/2006/relationships/image" Target="../media/image64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23" Type="http://schemas.openxmlformats.org/officeDocument/2006/relationships/image" Target="../media/image50.png"/><Relationship Id="rId28" Type="http://schemas.openxmlformats.org/officeDocument/2006/relationships/image" Target="../media/image55.png"/><Relationship Id="rId36" Type="http://schemas.openxmlformats.org/officeDocument/2006/relationships/image" Target="../media/image63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31" Type="http://schemas.openxmlformats.org/officeDocument/2006/relationships/image" Target="../media/image58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Relationship Id="rId27" Type="http://schemas.openxmlformats.org/officeDocument/2006/relationships/image" Target="../media/image54.png"/><Relationship Id="rId30" Type="http://schemas.openxmlformats.org/officeDocument/2006/relationships/image" Target="../media/image57.png"/><Relationship Id="rId35" Type="http://schemas.openxmlformats.org/officeDocument/2006/relationships/image" Target="../media/image62.png"/><Relationship Id="rId8" Type="http://schemas.openxmlformats.org/officeDocument/2006/relationships/image" Target="../media/image35.png"/><Relationship Id="rId3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65.png"/><Relationship Id="rId1" Type="http://schemas.openxmlformats.org/officeDocument/2006/relationships/hyperlink" Target="http://es.fifa.com/mm/document/tournament/competition/64/42/24/wc2010matchschedulever1.pdf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9.png"/><Relationship Id="rId3" Type="http://schemas.openxmlformats.org/officeDocument/2006/relationships/image" Target="../media/image13.png"/><Relationship Id="rId7" Type="http://schemas.openxmlformats.org/officeDocument/2006/relationships/image" Target="../media/image18.png"/><Relationship Id="rId12" Type="http://schemas.openxmlformats.org/officeDocument/2006/relationships/image" Target="../media/image25.png"/><Relationship Id="rId17" Type="http://schemas.openxmlformats.org/officeDocument/2006/relationships/image" Target="../media/image70.jpeg"/><Relationship Id="rId2" Type="http://schemas.openxmlformats.org/officeDocument/2006/relationships/image" Target="../media/image11.png"/><Relationship Id="rId16" Type="http://schemas.openxmlformats.org/officeDocument/2006/relationships/image" Target="../media/image69.png"/><Relationship Id="rId1" Type="http://schemas.openxmlformats.org/officeDocument/2006/relationships/image" Target="../media/image10.png"/><Relationship Id="rId6" Type="http://schemas.openxmlformats.org/officeDocument/2006/relationships/image" Target="../media/image16.png"/><Relationship Id="rId11" Type="http://schemas.openxmlformats.org/officeDocument/2006/relationships/image" Target="../media/image24.png"/><Relationship Id="rId5" Type="http://schemas.openxmlformats.org/officeDocument/2006/relationships/image" Target="../media/image15.png"/><Relationship Id="rId15" Type="http://schemas.openxmlformats.org/officeDocument/2006/relationships/image" Target="../media/image68.png"/><Relationship Id="rId10" Type="http://schemas.openxmlformats.org/officeDocument/2006/relationships/image" Target="../media/image23.png"/><Relationship Id="rId4" Type="http://schemas.openxmlformats.org/officeDocument/2006/relationships/image" Target="../media/image14.png"/><Relationship Id="rId9" Type="http://schemas.openxmlformats.org/officeDocument/2006/relationships/image" Target="../media/image21.png"/><Relationship Id="rId14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0</xdr:row>
      <xdr:rowOff>66675</xdr:rowOff>
    </xdr:from>
    <xdr:to>
      <xdr:col>15</xdr:col>
      <xdr:colOff>333375</xdr:colOff>
      <xdr:row>7</xdr:row>
      <xdr:rowOff>66675</xdr:rowOff>
    </xdr:to>
    <xdr:sp macro="" textlink="">
      <xdr:nvSpPr>
        <xdr:cNvPr id="2" name="1 Rectángulo redondeado"/>
        <xdr:cNvSpPr/>
      </xdr:nvSpPr>
      <xdr:spPr>
        <a:xfrm>
          <a:off x="3629025" y="66675"/>
          <a:ext cx="8134350" cy="13335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6000" b="1"/>
            <a:t>Eurocopas y Mundiales</a:t>
          </a:r>
        </a:p>
      </xdr:txBody>
    </xdr:sp>
    <xdr:clientData/>
  </xdr:twoCellAnchor>
  <xdr:twoCellAnchor>
    <xdr:from>
      <xdr:col>0</xdr:col>
      <xdr:colOff>514351</xdr:colOff>
      <xdr:row>22</xdr:row>
      <xdr:rowOff>133350</xdr:rowOff>
    </xdr:from>
    <xdr:to>
      <xdr:col>2</xdr:col>
      <xdr:colOff>438151</xdr:colOff>
      <xdr:row>30</xdr:row>
      <xdr:rowOff>47625</xdr:rowOff>
    </xdr:to>
    <xdr:sp macro="" textlink="">
      <xdr:nvSpPr>
        <xdr:cNvPr id="6" name="5 Rectángulo redondeado">
          <a:hlinkClick xmlns:r="http://schemas.openxmlformats.org/officeDocument/2006/relationships" r:id="rId1"/>
        </xdr:cNvPr>
        <xdr:cNvSpPr/>
      </xdr:nvSpPr>
      <xdr:spPr>
        <a:xfrm>
          <a:off x="514351" y="4324350"/>
          <a:ext cx="1447800" cy="1438275"/>
        </a:xfrm>
        <a:prstGeom prst="round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6000" b="1"/>
        </a:p>
      </xdr:txBody>
    </xdr:sp>
    <xdr:clientData/>
  </xdr:twoCellAnchor>
  <xdr:twoCellAnchor>
    <xdr:from>
      <xdr:col>0</xdr:col>
      <xdr:colOff>428625</xdr:colOff>
      <xdr:row>13</xdr:row>
      <xdr:rowOff>19050</xdr:rowOff>
    </xdr:from>
    <xdr:to>
      <xdr:col>4</xdr:col>
      <xdr:colOff>561976</xdr:colOff>
      <xdr:row>22</xdr:row>
      <xdr:rowOff>9525</xdr:rowOff>
    </xdr:to>
    <xdr:grpSp>
      <xdr:nvGrpSpPr>
        <xdr:cNvPr id="16" name="15 Grupo"/>
        <xdr:cNvGrpSpPr/>
      </xdr:nvGrpSpPr>
      <xdr:grpSpPr>
        <a:xfrm>
          <a:off x="428625" y="2495550"/>
          <a:ext cx="3181351" cy="1704975"/>
          <a:chOff x="428625" y="2495550"/>
          <a:chExt cx="3181351" cy="1704975"/>
        </a:xfrm>
      </xdr:grpSpPr>
      <xdr:sp macro="" textlink="">
        <xdr:nvSpPr>
          <xdr:cNvPr id="5" name="4 Rectángulo redondeado">
            <a:hlinkClick xmlns:r="http://schemas.openxmlformats.org/officeDocument/2006/relationships" r:id="rId3"/>
          </xdr:cNvPr>
          <xdr:cNvSpPr/>
        </xdr:nvSpPr>
        <xdr:spPr>
          <a:xfrm>
            <a:off x="428625" y="2495550"/>
            <a:ext cx="1619249" cy="1695450"/>
          </a:xfrm>
          <a:prstGeom prst="roundRect">
            <a:avLst/>
          </a:prstGeom>
          <a:blipFill>
            <a:blip xmlns:r="http://schemas.openxmlformats.org/officeDocument/2006/relationships" r:embed="rId4" cstate="print"/>
            <a:stretch>
              <a:fillRect/>
            </a:stretch>
          </a:blip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6000" b="1"/>
          </a:p>
        </xdr:txBody>
      </xdr:sp>
      <xdr:sp macro="" textlink="">
        <xdr:nvSpPr>
          <xdr:cNvPr id="7" name="6 Rectángulo redondeado">
            <a:hlinkClick xmlns:r="http://schemas.openxmlformats.org/officeDocument/2006/relationships" r:id="rId5"/>
          </xdr:cNvPr>
          <xdr:cNvSpPr/>
        </xdr:nvSpPr>
        <xdr:spPr>
          <a:xfrm>
            <a:off x="2171700" y="2543175"/>
            <a:ext cx="1438276" cy="1657350"/>
          </a:xfrm>
          <a:prstGeom prst="roundRect">
            <a:avLst/>
          </a:prstGeom>
          <a:blipFill>
            <a:blip xmlns:r="http://schemas.openxmlformats.org/officeDocument/2006/relationships" r:embed="rId6" cstate="print"/>
            <a:stretch>
              <a:fillRect/>
            </a:stretch>
          </a:blip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2000"/>
          </a:p>
        </xdr:txBody>
      </xdr:sp>
    </xdr:grpSp>
    <xdr:clientData/>
  </xdr:twoCellAnchor>
  <xdr:twoCellAnchor>
    <xdr:from>
      <xdr:col>14</xdr:col>
      <xdr:colOff>400050</xdr:colOff>
      <xdr:row>13</xdr:row>
      <xdr:rowOff>57150</xdr:rowOff>
    </xdr:from>
    <xdr:to>
      <xdr:col>18</xdr:col>
      <xdr:colOff>581026</xdr:colOff>
      <xdr:row>22</xdr:row>
      <xdr:rowOff>0</xdr:rowOff>
    </xdr:to>
    <xdr:grpSp>
      <xdr:nvGrpSpPr>
        <xdr:cNvPr id="14" name="13 Grupo"/>
        <xdr:cNvGrpSpPr/>
      </xdr:nvGrpSpPr>
      <xdr:grpSpPr>
        <a:xfrm>
          <a:off x="11068050" y="2533650"/>
          <a:ext cx="3228976" cy="1657350"/>
          <a:chOff x="523875" y="4238625"/>
          <a:chExt cx="3228976" cy="1657350"/>
        </a:xfrm>
      </xdr:grpSpPr>
      <xdr:sp macro="" textlink="">
        <xdr:nvSpPr>
          <xdr:cNvPr id="3" name="2 Rectángulo redondeado">
            <a:hlinkClick xmlns:r="http://schemas.openxmlformats.org/officeDocument/2006/relationships" r:id="rId7"/>
          </xdr:cNvPr>
          <xdr:cNvSpPr/>
        </xdr:nvSpPr>
        <xdr:spPr>
          <a:xfrm>
            <a:off x="523875" y="4324349"/>
            <a:ext cx="1476375" cy="1533526"/>
          </a:xfrm>
          <a:prstGeom prst="roundRect">
            <a:avLst/>
          </a:prstGeom>
          <a:blipFill>
            <a:blip xmlns:r="http://schemas.openxmlformats.org/officeDocument/2006/relationships" r:embed="rId8" cstate="print"/>
            <a:stretch>
              <a:fillRect/>
            </a:stretch>
          </a:blip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6000" b="1"/>
          </a:p>
        </xdr:txBody>
      </xdr:sp>
      <xdr:sp macro="" textlink="">
        <xdr:nvSpPr>
          <xdr:cNvPr id="13" name="12 Rectángulo redondeado">
            <a:hlinkClick xmlns:r="http://schemas.openxmlformats.org/officeDocument/2006/relationships" r:id="rId9"/>
          </xdr:cNvPr>
          <xdr:cNvSpPr/>
        </xdr:nvSpPr>
        <xdr:spPr>
          <a:xfrm>
            <a:off x="2314575" y="4238625"/>
            <a:ext cx="1438276" cy="1657350"/>
          </a:xfrm>
          <a:prstGeom prst="roundRect">
            <a:avLst/>
          </a:prstGeom>
          <a:blipFill>
            <a:blip xmlns:r="http://schemas.openxmlformats.org/officeDocument/2006/relationships" r:embed="rId6" cstate="print"/>
            <a:stretch>
              <a:fillRect/>
            </a:stretch>
          </a:blip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2000"/>
          </a:p>
        </xdr:txBody>
      </xdr:sp>
    </xdr:grpSp>
    <xdr:clientData/>
  </xdr:twoCellAnchor>
  <xdr:twoCellAnchor>
    <xdr:from>
      <xdr:col>3</xdr:col>
      <xdr:colOff>76200</xdr:colOff>
      <xdr:row>22</xdr:row>
      <xdr:rowOff>38100</xdr:rowOff>
    </xdr:from>
    <xdr:to>
      <xdr:col>4</xdr:col>
      <xdr:colOff>752476</xdr:colOff>
      <xdr:row>30</xdr:row>
      <xdr:rowOff>171450</xdr:rowOff>
    </xdr:to>
    <xdr:sp macro="" textlink="">
      <xdr:nvSpPr>
        <xdr:cNvPr id="15" name="14 Rectángulo redondeado">
          <a:hlinkClick xmlns:r="http://schemas.openxmlformats.org/officeDocument/2006/relationships" r:id="rId10"/>
        </xdr:cNvPr>
        <xdr:cNvSpPr/>
      </xdr:nvSpPr>
      <xdr:spPr>
        <a:xfrm>
          <a:off x="2362200" y="4229100"/>
          <a:ext cx="1438276" cy="1657350"/>
        </a:xfrm>
        <a:prstGeom prst="round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2000"/>
        </a:p>
      </xdr:txBody>
    </xdr:sp>
    <xdr:clientData/>
  </xdr:twoCellAnchor>
  <xdr:twoCellAnchor editAs="oneCell">
    <xdr:from>
      <xdr:col>15</xdr:col>
      <xdr:colOff>742950</xdr:colOff>
      <xdr:row>1</xdr:row>
      <xdr:rowOff>0</xdr:rowOff>
    </xdr:from>
    <xdr:to>
      <xdr:col>17</xdr:col>
      <xdr:colOff>342900</xdr:colOff>
      <xdr:row>13</xdr:row>
      <xdr:rowOff>44919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72950" y="190500"/>
          <a:ext cx="1123950" cy="2330919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5</xdr:row>
      <xdr:rowOff>180975</xdr:rowOff>
    </xdr:from>
    <xdr:to>
      <xdr:col>13</xdr:col>
      <xdr:colOff>304800</xdr:colOff>
      <xdr:row>24</xdr:row>
      <xdr:rowOff>0</xdr:rowOff>
    </xdr:to>
    <xdr:grpSp>
      <xdr:nvGrpSpPr>
        <xdr:cNvPr id="24" name="23 Grupo"/>
        <xdr:cNvGrpSpPr/>
      </xdr:nvGrpSpPr>
      <xdr:grpSpPr>
        <a:xfrm>
          <a:off x="4733925" y="1133475"/>
          <a:ext cx="5476875" cy="3438525"/>
          <a:chOff x="5286375" y="1047750"/>
          <a:chExt cx="5476875" cy="3438525"/>
        </a:xfrm>
      </xdr:grpSpPr>
      <xdr:pic>
        <xdr:nvPicPr>
          <xdr:cNvPr id="512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</a:blip>
          <a:srcRect l="20937" b="551"/>
          <a:stretch>
            <a:fillRect/>
          </a:stretch>
        </xdr:blipFill>
        <xdr:spPr bwMode="auto">
          <a:xfrm>
            <a:off x="5295900" y="1047750"/>
            <a:ext cx="5467350" cy="3438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3" name="22 CuadroTexto"/>
          <xdr:cNvSpPr txBox="1"/>
        </xdr:nvSpPr>
        <xdr:spPr>
          <a:xfrm>
            <a:off x="5286375" y="1285875"/>
            <a:ext cx="5257800" cy="2800349"/>
          </a:xfrm>
          <a:prstGeom prst="rect">
            <a:avLst/>
          </a:prstGeom>
          <a:noFill/>
          <a:ln/>
          <a:effectLst>
            <a:outerShdw blurRad="40000" dist="23000" dir="5400000" rotWithShape="0">
              <a:srgbClr val="FFFF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woPt" dir="t"/>
          </a:scene3d>
          <a:sp3d prstMaterial="dkEdge">
            <a:bevelT h="50800"/>
          </a:sp3d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wrap="square" rtlCol="0" anchor="t"/>
          <a:lstStyle/>
          <a:p>
            <a:pPr algn="ctr"/>
            <a:r>
              <a:rPr lang="es-ES" sz="1100"/>
              <a:t>Bienvenido a esta</a:t>
            </a:r>
            <a:r>
              <a:rPr lang="es-ES" sz="1100" baseline="0"/>
              <a:t> hoja de cálculo, que espero que te guste. Gracias a ella,</a:t>
            </a:r>
          </a:p>
          <a:p>
            <a:pPr algn="ctr"/>
            <a:r>
              <a:rPr lang="es-ES" sz="1100" baseline="0"/>
              <a:t>podrás seguir  toda la Euro 2012 y recordar nuestros triunfos de 2008 y  2010. </a:t>
            </a:r>
          </a:p>
          <a:p>
            <a:pPr algn="ctr"/>
            <a:endParaRPr lang="es-ES" sz="1100"/>
          </a:p>
          <a:p>
            <a:pPr algn="ctr"/>
            <a:r>
              <a:rPr lang="es-ES" sz="1200" b="1">
                <a:solidFill>
                  <a:schemeClr val="bg1"/>
                </a:solidFill>
              </a:rPr>
              <a:t>Instrucciones:</a:t>
            </a:r>
          </a:p>
          <a:p>
            <a:pPr algn="r"/>
            <a:r>
              <a:rPr lang="es-ES" sz="1100">
                <a:solidFill>
                  <a:sysClr val="windowText" lastClr="000000"/>
                </a:solidFill>
              </a:rPr>
              <a:t>Para seleccionar un</a:t>
            </a:r>
            <a:r>
              <a:rPr lang="es-ES" sz="1100" baseline="0">
                <a:solidFill>
                  <a:sysClr val="windowText" lastClr="000000"/>
                </a:solidFill>
              </a:rPr>
              <a:t> campeonato, pulsa en el logo correspondiente; </a:t>
            </a:r>
          </a:p>
          <a:p>
            <a:pPr algn="r"/>
            <a:r>
              <a:rPr lang="es-ES" sz="1100" baseline="0">
                <a:solidFill>
                  <a:sysClr val="windowText" lastClr="000000"/>
                </a:solidFill>
              </a:rPr>
              <a:t>allí podrás ver un esquema de los partidos.  Cuando quieras </a:t>
            </a:r>
          </a:p>
          <a:p>
            <a:pPr algn="r"/>
            <a:r>
              <a:rPr lang="es-ES" sz="1100" baseline="0">
                <a:solidFill>
                  <a:sysClr val="windowText" lastClr="000000"/>
                </a:solidFill>
              </a:rPr>
              <a:t>ver una lista cronológica con aspectos adicionales como </a:t>
            </a:r>
          </a:p>
          <a:p>
            <a:pPr algn="r"/>
            <a:r>
              <a:rPr lang="es-ES" sz="1100" baseline="0">
                <a:solidFill>
                  <a:sysClr val="windowText" lastClr="000000"/>
                </a:solidFill>
              </a:rPr>
              <a:t>los estadios, la hora o la fecha, pulsa en el calendario .</a:t>
            </a:r>
          </a:p>
          <a:p>
            <a:pPr algn="r"/>
            <a:endParaRPr lang="es-ES" sz="1100">
              <a:solidFill>
                <a:sysClr val="windowText" lastClr="000000"/>
              </a:solidFill>
            </a:endParaRPr>
          </a:p>
          <a:p>
            <a:pPr algn="r"/>
            <a:r>
              <a:rPr lang="es-ES" sz="1100">
                <a:solidFill>
                  <a:sysClr val="windowText" lastClr="000000"/>
                </a:solidFill>
              </a:rPr>
              <a:t>Para ir siguiendo el campeonato,</a:t>
            </a:r>
            <a:r>
              <a:rPr lang="es-ES" sz="1100" baseline="0">
                <a:solidFill>
                  <a:sysClr val="windowText" lastClr="000000"/>
                </a:solidFill>
              </a:rPr>
              <a:t> mete los resultados y </a:t>
            </a:r>
          </a:p>
          <a:p>
            <a:pPr algn="r"/>
            <a:r>
              <a:rPr lang="es-ES" sz="1100" baseline="0">
                <a:solidFill>
                  <a:sysClr val="windowText" lastClr="000000"/>
                </a:solidFill>
              </a:rPr>
              <a:t>la hoja te calculará todo (clasificación , cruces...).</a:t>
            </a:r>
          </a:p>
          <a:p>
            <a:pPr algn="r"/>
            <a:endParaRPr lang="es-ES" sz="1100" baseline="0">
              <a:solidFill>
                <a:sysClr val="windowText" lastClr="000000"/>
              </a:solidFill>
            </a:endParaRPr>
          </a:p>
          <a:p>
            <a:pPr algn="r"/>
            <a:r>
              <a:rPr lang="es-ES" sz="1100" baseline="0">
                <a:solidFill>
                  <a:sysClr val="windowText" lastClr="000000"/>
                </a:solidFill>
              </a:rPr>
              <a:t>Gracias, espero que te guste y...</a:t>
            </a:r>
          </a:p>
          <a:p>
            <a:pPr algn="ctr"/>
            <a:r>
              <a:rPr lang="es-ES" sz="2800" baseline="0"/>
              <a:t>¡A disfrutar!</a:t>
            </a:r>
            <a:endParaRPr lang="es-ES" sz="2800"/>
          </a:p>
        </xdr:txBody>
      </xdr:sp>
    </xdr:grpSp>
    <xdr:clientData/>
  </xdr:twoCellAnchor>
  <xdr:twoCellAnchor editAs="oneCell">
    <xdr:from>
      <xdr:col>2</xdr:col>
      <xdr:colOff>9223</xdr:colOff>
      <xdr:row>1</xdr:row>
      <xdr:rowOff>123826</xdr:rowOff>
    </xdr:from>
    <xdr:to>
      <xdr:col>3</xdr:col>
      <xdr:colOff>143301</xdr:colOff>
      <xdr:row>12</xdr:row>
      <xdr:rowOff>28576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30000"/>
        </a:blip>
        <a:stretch>
          <a:fillRect/>
        </a:stretch>
      </xdr:blipFill>
      <xdr:spPr>
        <a:xfrm>
          <a:off x="1533223" y="314326"/>
          <a:ext cx="896078" cy="2000250"/>
        </a:xfrm>
        <a:prstGeom prst="rect">
          <a:avLst/>
        </a:prstGeom>
      </xdr:spPr>
    </xdr:pic>
    <xdr:clientData/>
  </xdr:twoCellAnchor>
  <xdr:twoCellAnchor>
    <xdr:from>
      <xdr:col>7</xdr:col>
      <xdr:colOff>723900</xdr:colOff>
      <xdr:row>28</xdr:row>
      <xdr:rowOff>95253</xdr:rowOff>
    </xdr:from>
    <xdr:to>
      <xdr:col>11</xdr:col>
      <xdr:colOff>447676</xdr:colOff>
      <xdr:row>34</xdr:row>
      <xdr:rowOff>114300</xdr:rowOff>
    </xdr:to>
    <xdr:grpSp>
      <xdr:nvGrpSpPr>
        <xdr:cNvPr id="30" name="29 Grupo"/>
        <xdr:cNvGrpSpPr/>
      </xdr:nvGrpSpPr>
      <xdr:grpSpPr>
        <a:xfrm>
          <a:off x="6057900" y="5429253"/>
          <a:ext cx="2771776" cy="1162047"/>
          <a:chOff x="6162675" y="5457828"/>
          <a:chExt cx="2771776" cy="1162047"/>
        </a:xfrm>
      </xdr:grpSpPr>
      <xdr:sp macro="" textlink="">
        <xdr:nvSpPr>
          <xdr:cNvPr id="25" name="24 CuadroTexto"/>
          <xdr:cNvSpPr txBox="1"/>
        </xdr:nvSpPr>
        <xdr:spPr>
          <a:xfrm>
            <a:off x="6162675" y="5457828"/>
            <a:ext cx="2771776" cy="3905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2200" b="1">
                <a:solidFill>
                  <a:schemeClr val="bg1"/>
                </a:solidFill>
              </a:rPr>
              <a:t>Jorge García</a:t>
            </a:r>
            <a:r>
              <a:rPr lang="es-ES" sz="2200" b="1" baseline="0">
                <a:solidFill>
                  <a:schemeClr val="bg1"/>
                </a:solidFill>
              </a:rPr>
              <a:t> Samartín</a:t>
            </a:r>
          </a:p>
        </xdr:txBody>
      </xdr:sp>
      <xdr:sp macro="" textlink="">
        <xdr:nvSpPr>
          <xdr:cNvPr id="28" name="27 CuadroTexto">
            <a:hlinkClick xmlns:r="http://schemas.openxmlformats.org/officeDocument/2006/relationships" r:id="rId14" tooltip="Visítame"/>
          </xdr:cNvPr>
          <xdr:cNvSpPr txBox="1"/>
        </xdr:nvSpPr>
        <xdr:spPr>
          <a:xfrm>
            <a:off x="6257925" y="5800726"/>
            <a:ext cx="2476500" cy="3905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2200" b="1">
                <a:solidFill>
                  <a:schemeClr val="bg1"/>
                </a:solidFill>
              </a:rPr>
              <a:t>www.gsamartin.es</a:t>
            </a:r>
            <a:endParaRPr lang="es-ES" sz="2200" b="1" baseline="0">
              <a:solidFill>
                <a:schemeClr val="bg1"/>
              </a:solidFill>
            </a:endParaRPr>
          </a:p>
        </xdr:txBody>
      </xdr:sp>
      <xdr:sp macro="" textlink="">
        <xdr:nvSpPr>
          <xdr:cNvPr id="29" name="28 CuadroTexto">
            <a:hlinkClick xmlns:r="http://schemas.openxmlformats.org/officeDocument/2006/relationships" r:id="rId15" tooltip="Puedes escribirme aquí"/>
          </xdr:cNvPr>
          <xdr:cNvSpPr txBox="1"/>
        </xdr:nvSpPr>
        <xdr:spPr>
          <a:xfrm>
            <a:off x="6172200" y="6191252"/>
            <a:ext cx="2676525" cy="4286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s-ES" sz="2200" b="1">
                <a:solidFill>
                  <a:schemeClr val="bg1"/>
                </a:solidFill>
              </a:rPr>
              <a:t>jorge@gsamartin.es</a:t>
            </a:r>
            <a:endParaRPr lang="es-ES" sz="2200" b="1" baseline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3</xdr:row>
      <xdr:rowOff>38100</xdr:rowOff>
    </xdr:from>
    <xdr:to>
      <xdr:col>7</xdr:col>
      <xdr:colOff>752475</xdr:colOff>
      <xdr:row>4</xdr:row>
      <xdr:rowOff>9525</xdr:rowOff>
    </xdr:to>
    <xdr:pic>
      <xdr:nvPicPr>
        <xdr:cNvPr id="2049" name="Picture 1" descr="C:\MisDocs\Jorge\banderas\portugal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8100" y="66675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25</xdr:row>
      <xdr:rowOff>47625</xdr:rowOff>
    </xdr:from>
    <xdr:to>
      <xdr:col>7</xdr:col>
      <xdr:colOff>752475</xdr:colOff>
      <xdr:row>26</xdr:row>
      <xdr:rowOff>19050</xdr:rowOff>
    </xdr:to>
    <xdr:pic>
      <xdr:nvPicPr>
        <xdr:cNvPr id="2050" name="Picture 2" descr="C:\MisDocs\Jorge\banderas\españa!!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48100" y="516255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4</xdr:row>
      <xdr:rowOff>57150</xdr:rowOff>
    </xdr:from>
    <xdr:to>
      <xdr:col>7</xdr:col>
      <xdr:colOff>752475</xdr:colOff>
      <xdr:row>5</xdr:row>
      <xdr:rowOff>0</xdr:rowOff>
    </xdr:to>
    <xdr:pic>
      <xdr:nvPicPr>
        <xdr:cNvPr id="2051" name="Picture 3" descr="C:\MisDocs\Jorge\banderas\turquía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38575" y="876300"/>
          <a:ext cx="2476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18</xdr:row>
      <xdr:rowOff>57150</xdr:rowOff>
    </xdr:from>
    <xdr:to>
      <xdr:col>7</xdr:col>
      <xdr:colOff>742950</xdr:colOff>
      <xdr:row>18</xdr:row>
      <xdr:rowOff>209550</xdr:rowOff>
    </xdr:to>
    <xdr:pic>
      <xdr:nvPicPr>
        <xdr:cNvPr id="2052" name="Picture 4" descr="C:\MisDocs\Jorge\banderas\francia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29050" y="3724275"/>
          <a:ext cx="2476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26</xdr:row>
      <xdr:rowOff>19050</xdr:rowOff>
    </xdr:from>
    <xdr:to>
      <xdr:col>7</xdr:col>
      <xdr:colOff>752475</xdr:colOff>
      <xdr:row>27</xdr:row>
      <xdr:rowOff>9525</xdr:rowOff>
    </xdr:to>
    <xdr:pic>
      <xdr:nvPicPr>
        <xdr:cNvPr id="2053" name="Picture 5" descr="C:\MisDocs\Jorge\banderas\rusia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48100" y="5324475"/>
          <a:ext cx="2381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28</xdr:row>
      <xdr:rowOff>57150</xdr:rowOff>
    </xdr:from>
    <xdr:to>
      <xdr:col>7</xdr:col>
      <xdr:colOff>742950</xdr:colOff>
      <xdr:row>29</xdr:row>
      <xdr:rowOff>19050</xdr:rowOff>
    </xdr:to>
    <xdr:pic>
      <xdr:nvPicPr>
        <xdr:cNvPr id="2054" name="Picture 6" descr="C:\MisDocs\Jorge\banderas\suecia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38575" y="5743575"/>
          <a:ext cx="2381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10</xdr:row>
      <xdr:rowOff>66675</xdr:rowOff>
    </xdr:from>
    <xdr:to>
      <xdr:col>8</xdr:col>
      <xdr:colOff>0</xdr:colOff>
      <xdr:row>11</xdr:row>
      <xdr:rowOff>19050</xdr:rowOff>
    </xdr:to>
    <xdr:pic>
      <xdr:nvPicPr>
        <xdr:cNvPr id="2055" name="Picture 7" descr="C:\MisDocs\Jorge\banderas\croacia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38575" y="2124075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</xdr:row>
      <xdr:rowOff>28575</xdr:rowOff>
    </xdr:from>
    <xdr:to>
      <xdr:col>7</xdr:col>
      <xdr:colOff>733425</xdr:colOff>
      <xdr:row>2</xdr:row>
      <xdr:rowOff>0</xdr:rowOff>
    </xdr:to>
    <xdr:pic>
      <xdr:nvPicPr>
        <xdr:cNvPr id="2056" name="Picture 1" descr="C:\MisDocs\Jorge\banderas\suiza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29050" y="276225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2</xdr:row>
      <xdr:rowOff>38100</xdr:rowOff>
    </xdr:from>
    <xdr:to>
      <xdr:col>7</xdr:col>
      <xdr:colOff>742950</xdr:colOff>
      <xdr:row>3</xdr:row>
      <xdr:rowOff>9525</xdr:rowOff>
    </xdr:to>
    <xdr:pic>
      <xdr:nvPicPr>
        <xdr:cNvPr id="2057" name="Picture 2" descr="C:\MisDocs\Jorge\banderas\r.checa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90950" y="476250"/>
          <a:ext cx="2857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9</xdr:row>
      <xdr:rowOff>28575</xdr:rowOff>
    </xdr:from>
    <xdr:to>
      <xdr:col>7</xdr:col>
      <xdr:colOff>752475</xdr:colOff>
      <xdr:row>10</xdr:row>
      <xdr:rowOff>0</xdr:rowOff>
    </xdr:to>
    <xdr:pic>
      <xdr:nvPicPr>
        <xdr:cNvPr id="2058" name="Picture 3" descr="C:\MisDocs\Jorge\banderas\austria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38575" y="1885950"/>
          <a:ext cx="2476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11</xdr:row>
      <xdr:rowOff>47625</xdr:rowOff>
    </xdr:from>
    <xdr:to>
      <xdr:col>7</xdr:col>
      <xdr:colOff>752475</xdr:colOff>
      <xdr:row>12</xdr:row>
      <xdr:rowOff>9525</xdr:rowOff>
    </xdr:to>
    <xdr:pic>
      <xdr:nvPicPr>
        <xdr:cNvPr id="2059" name="Picture 4" descr="C:\MisDocs\Jorge\banderas\alemania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48100" y="2295525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523875</xdr:colOff>
      <xdr:row>12</xdr:row>
      <xdr:rowOff>38100</xdr:rowOff>
    </xdr:from>
    <xdr:to>
      <xdr:col>8</xdr:col>
      <xdr:colOff>0</xdr:colOff>
      <xdr:row>13</xdr:row>
      <xdr:rowOff>9525</xdr:rowOff>
    </xdr:to>
    <xdr:pic>
      <xdr:nvPicPr>
        <xdr:cNvPr id="2060" name="Picture 5" descr="C:\MisDocs\Jorge\banderas\polonia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57625" y="2486025"/>
          <a:ext cx="2381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17</xdr:row>
      <xdr:rowOff>28575</xdr:rowOff>
    </xdr:from>
    <xdr:to>
      <xdr:col>7</xdr:col>
      <xdr:colOff>733425</xdr:colOff>
      <xdr:row>18</xdr:row>
      <xdr:rowOff>0</xdr:rowOff>
    </xdr:to>
    <xdr:pic>
      <xdr:nvPicPr>
        <xdr:cNvPr id="2061" name="Picture 1" descr="C:\MisDocs\Jorge\banderas\rumanía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29050" y="350520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485775</xdr:colOff>
      <xdr:row>19</xdr:row>
      <xdr:rowOff>38100</xdr:rowOff>
    </xdr:from>
    <xdr:to>
      <xdr:col>7</xdr:col>
      <xdr:colOff>742950</xdr:colOff>
      <xdr:row>20</xdr:row>
      <xdr:rowOff>9525</xdr:rowOff>
    </xdr:to>
    <xdr:pic>
      <xdr:nvPicPr>
        <xdr:cNvPr id="2062" name="Picture 2" descr="C:\MisDocs\Jorge\banderas\holanda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9525" y="3952875"/>
          <a:ext cx="2571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20</xdr:row>
      <xdr:rowOff>47625</xdr:rowOff>
    </xdr:from>
    <xdr:to>
      <xdr:col>7</xdr:col>
      <xdr:colOff>733425</xdr:colOff>
      <xdr:row>21</xdr:row>
      <xdr:rowOff>19050</xdr:rowOff>
    </xdr:to>
    <xdr:pic>
      <xdr:nvPicPr>
        <xdr:cNvPr id="2063" name="Picture 3" descr="C:\MisDocs\Jorge\banderas\italia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29050" y="415290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27</xdr:row>
      <xdr:rowOff>38100</xdr:rowOff>
    </xdr:from>
    <xdr:to>
      <xdr:col>7</xdr:col>
      <xdr:colOff>752475</xdr:colOff>
      <xdr:row>28</xdr:row>
      <xdr:rowOff>9525</xdr:rowOff>
    </xdr:to>
    <xdr:pic>
      <xdr:nvPicPr>
        <xdr:cNvPr id="2064" name="Picture 4" descr="C:\MisDocs\Jorge\banderas\grecia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48100" y="5534025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133350</xdr:colOff>
      <xdr:row>16</xdr:row>
      <xdr:rowOff>85725</xdr:rowOff>
    </xdr:from>
    <xdr:to>
      <xdr:col>21</xdr:col>
      <xdr:colOff>590550</xdr:colOff>
      <xdr:row>20</xdr:row>
      <xdr:rowOff>161925</xdr:rowOff>
    </xdr:to>
    <xdr:pic>
      <xdr:nvPicPr>
        <xdr:cNvPr id="2065" name="17 Imagen" descr="387776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82150" y="331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13</xdr:col>
      <xdr:colOff>133350</xdr:colOff>
      <xdr:row>19</xdr:row>
      <xdr:rowOff>57150</xdr:rowOff>
    </xdr:to>
    <xdr:pic>
      <xdr:nvPicPr>
        <xdr:cNvPr id="3073" name="1 Imagen" descr="trix_y_fli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05675" y="628650"/>
          <a:ext cx="507682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0</xdr:row>
      <xdr:rowOff>0</xdr:rowOff>
    </xdr:from>
    <xdr:to>
      <xdr:col>16384</xdr:col>
      <xdr:colOff>180975</xdr:colOff>
      <xdr:row>0</xdr:row>
      <xdr:rowOff>123825</xdr:rowOff>
    </xdr:to>
    <xdr:sp macro="" textlink="">
      <xdr:nvSpPr>
        <xdr:cNvPr id="1025" name="AutoShape 2" descr="Alemania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0991850" y="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24</xdr:col>
      <xdr:colOff>0</xdr:colOff>
      <xdr:row>36</xdr:row>
      <xdr:rowOff>0</xdr:rowOff>
    </xdr:from>
    <xdr:to>
      <xdr:col>16384</xdr:col>
      <xdr:colOff>57150</xdr:colOff>
      <xdr:row>36</xdr:row>
      <xdr:rowOff>104775</xdr:rowOff>
    </xdr:to>
    <xdr:sp macro="" textlink="">
      <xdr:nvSpPr>
        <xdr:cNvPr id="1026" name="AutoShape 3" descr="Alemania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0991850" y="6858000"/>
          <a:ext cx="571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561975</xdr:colOff>
      <xdr:row>34</xdr:row>
      <xdr:rowOff>47625</xdr:rowOff>
    </xdr:from>
    <xdr:to>
      <xdr:col>7</xdr:col>
      <xdr:colOff>742950</xdr:colOff>
      <xdr:row>34</xdr:row>
      <xdr:rowOff>171450</xdr:rowOff>
    </xdr:to>
    <xdr:pic>
      <xdr:nvPicPr>
        <xdr:cNvPr id="1027" name="Picture 4" descr="Dinamar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5725" y="65246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59</xdr:row>
      <xdr:rowOff>57150</xdr:rowOff>
    </xdr:from>
    <xdr:to>
      <xdr:col>7</xdr:col>
      <xdr:colOff>733425</xdr:colOff>
      <xdr:row>59</xdr:row>
      <xdr:rowOff>180975</xdr:rowOff>
    </xdr:to>
    <xdr:pic>
      <xdr:nvPicPr>
        <xdr:cNvPr id="1029" name="Picture 6" descr="Hondur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11296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42</xdr:row>
      <xdr:rowOff>47625</xdr:rowOff>
    </xdr:from>
    <xdr:to>
      <xdr:col>7</xdr:col>
      <xdr:colOff>714375</xdr:colOff>
      <xdr:row>42</xdr:row>
      <xdr:rowOff>171450</xdr:rowOff>
    </xdr:to>
    <xdr:pic>
      <xdr:nvPicPr>
        <xdr:cNvPr id="1031" name="Picture 8" descr="Paragua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67150" y="80486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19</xdr:row>
      <xdr:rowOff>28575</xdr:rowOff>
    </xdr:from>
    <xdr:to>
      <xdr:col>7</xdr:col>
      <xdr:colOff>723900</xdr:colOff>
      <xdr:row>19</xdr:row>
      <xdr:rowOff>152400</xdr:rowOff>
    </xdr:to>
    <xdr:pic>
      <xdr:nvPicPr>
        <xdr:cNvPr id="1033" name="Picture 10" descr="Arge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76675" y="364807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523875</xdr:colOff>
      <xdr:row>44</xdr:row>
      <xdr:rowOff>57150</xdr:rowOff>
    </xdr:from>
    <xdr:to>
      <xdr:col>7</xdr:col>
      <xdr:colOff>704850</xdr:colOff>
      <xdr:row>44</xdr:row>
      <xdr:rowOff>180975</xdr:rowOff>
    </xdr:to>
    <xdr:pic>
      <xdr:nvPicPr>
        <xdr:cNvPr id="1035" name="Picture 12" descr="Eslovaqu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57625" y="84391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17</xdr:row>
      <xdr:rowOff>47625</xdr:rowOff>
    </xdr:from>
    <xdr:to>
      <xdr:col>7</xdr:col>
      <xdr:colOff>742950</xdr:colOff>
      <xdr:row>17</xdr:row>
      <xdr:rowOff>171450</xdr:rowOff>
    </xdr:to>
    <xdr:pic>
      <xdr:nvPicPr>
        <xdr:cNvPr id="1037" name="Picture 14" descr="Inglaterr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95725" y="3286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52</xdr:row>
      <xdr:rowOff>19050</xdr:rowOff>
    </xdr:from>
    <xdr:to>
      <xdr:col>7</xdr:col>
      <xdr:colOff>733425</xdr:colOff>
      <xdr:row>52</xdr:row>
      <xdr:rowOff>142875</xdr:rowOff>
    </xdr:to>
    <xdr:pic>
      <xdr:nvPicPr>
        <xdr:cNvPr id="1039" name="Picture 16" descr="Portug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86200" y="99250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9</xdr:row>
      <xdr:rowOff>38100</xdr:rowOff>
    </xdr:from>
    <xdr:to>
      <xdr:col>7</xdr:col>
      <xdr:colOff>723900</xdr:colOff>
      <xdr:row>9</xdr:row>
      <xdr:rowOff>161925</xdr:rowOff>
    </xdr:to>
    <xdr:pic>
      <xdr:nvPicPr>
        <xdr:cNvPr id="1041" name="Picture 18" descr="Argentin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76675" y="175260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20</xdr:row>
      <xdr:rowOff>28575</xdr:rowOff>
    </xdr:from>
    <xdr:to>
      <xdr:col>7</xdr:col>
      <xdr:colOff>723900</xdr:colOff>
      <xdr:row>20</xdr:row>
      <xdr:rowOff>152400</xdr:rowOff>
    </xdr:to>
    <xdr:pic>
      <xdr:nvPicPr>
        <xdr:cNvPr id="1043" name="Picture 20" descr="Esloveni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76675" y="383857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41</xdr:row>
      <xdr:rowOff>28575</xdr:rowOff>
    </xdr:from>
    <xdr:to>
      <xdr:col>7</xdr:col>
      <xdr:colOff>723900</xdr:colOff>
      <xdr:row>41</xdr:row>
      <xdr:rowOff>152400</xdr:rowOff>
    </xdr:to>
    <xdr:pic>
      <xdr:nvPicPr>
        <xdr:cNvPr id="1045" name="Picture 22" descr="Itali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76675" y="783907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50</xdr:row>
      <xdr:rowOff>57150</xdr:rowOff>
    </xdr:from>
    <xdr:to>
      <xdr:col>7</xdr:col>
      <xdr:colOff>723900</xdr:colOff>
      <xdr:row>50</xdr:row>
      <xdr:rowOff>180975</xdr:rowOff>
    </xdr:to>
    <xdr:pic>
      <xdr:nvPicPr>
        <xdr:cNvPr id="1047" name="Picture 24" descr="RDP de Core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76675" y="95821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26</xdr:row>
      <xdr:rowOff>38100</xdr:rowOff>
    </xdr:from>
    <xdr:to>
      <xdr:col>7</xdr:col>
      <xdr:colOff>752475</xdr:colOff>
      <xdr:row>26</xdr:row>
      <xdr:rowOff>161925</xdr:rowOff>
    </xdr:to>
    <xdr:pic>
      <xdr:nvPicPr>
        <xdr:cNvPr id="1049" name="Picture 26" descr="Australi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5250" y="499110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57</xdr:row>
      <xdr:rowOff>47625</xdr:rowOff>
    </xdr:from>
    <xdr:to>
      <xdr:col>7</xdr:col>
      <xdr:colOff>752475</xdr:colOff>
      <xdr:row>57</xdr:row>
      <xdr:rowOff>171450</xdr:rowOff>
    </xdr:to>
    <xdr:pic>
      <xdr:nvPicPr>
        <xdr:cNvPr id="1051" name="Picture 28" descr="Españ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05250" y="10906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35</xdr:row>
      <xdr:rowOff>57150</xdr:rowOff>
    </xdr:from>
    <xdr:to>
      <xdr:col>7</xdr:col>
      <xdr:colOff>742950</xdr:colOff>
      <xdr:row>35</xdr:row>
      <xdr:rowOff>180975</xdr:rowOff>
    </xdr:to>
    <xdr:pic>
      <xdr:nvPicPr>
        <xdr:cNvPr id="1053" name="Picture 30" descr="Japó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95725" y="6724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11</xdr:row>
      <xdr:rowOff>47625</xdr:rowOff>
    </xdr:from>
    <xdr:to>
      <xdr:col>7</xdr:col>
      <xdr:colOff>723900</xdr:colOff>
      <xdr:row>11</xdr:row>
      <xdr:rowOff>171450</xdr:rowOff>
    </xdr:to>
    <xdr:pic>
      <xdr:nvPicPr>
        <xdr:cNvPr id="1055" name="Picture 32" descr="República de Core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76675" y="2143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49</xdr:row>
      <xdr:rowOff>57150</xdr:rowOff>
    </xdr:from>
    <xdr:to>
      <xdr:col>7</xdr:col>
      <xdr:colOff>742950</xdr:colOff>
      <xdr:row>49</xdr:row>
      <xdr:rowOff>180975</xdr:rowOff>
    </xdr:to>
    <xdr:pic>
      <xdr:nvPicPr>
        <xdr:cNvPr id="1057" name="Picture 34" descr="Brasi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95725" y="9391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18</xdr:row>
      <xdr:rowOff>38100</xdr:rowOff>
    </xdr:from>
    <xdr:to>
      <xdr:col>7</xdr:col>
      <xdr:colOff>723900</xdr:colOff>
      <xdr:row>18</xdr:row>
      <xdr:rowOff>161925</xdr:rowOff>
    </xdr:to>
    <xdr:pic>
      <xdr:nvPicPr>
        <xdr:cNvPr id="1059" name="Picture 36" descr="Estados Unidos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76675" y="346710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</xdr:row>
      <xdr:rowOff>57150</xdr:rowOff>
    </xdr:from>
    <xdr:to>
      <xdr:col>7</xdr:col>
      <xdr:colOff>752475</xdr:colOff>
      <xdr:row>2</xdr:row>
      <xdr:rowOff>180975</xdr:rowOff>
    </xdr:to>
    <xdr:pic>
      <xdr:nvPicPr>
        <xdr:cNvPr id="1061" name="Picture 38" descr="Méxic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0" y="4381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27</xdr:row>
      <xdr:rowOff>57150</xdr:rowOff>
    </xdr:from>
    <xdr:to>
      <xdr:col>7</xdr:col>
      <xdr:colOff>752475</xdr:colOff>
      <xdr:row>27</xdr:row>
      <xdr:rowOff>180975</xdr:rowOff>
    </xdr:to>
    <xdr:pic>
      <xdr:nvPicPr>
        <xdr:cNvPr id="1063" name="Picture 40" descr="Serbi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05250" y="5200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36</xdr:row>
      <xdr:rowOff>66675</xdr:rowOff>
    </xdr:from>
    <xdr:to>
      <xdr:col>8</xdr:col>
      <xdr:colOff>0</xdr:colOff>
      <xdr:row>37</xdr:row>
      <xdr:rowOff>0</xdr:rowOff>
    </xdr:to>
    <xdr:pic>
      <xdr:nvPicPr>
        <xdr:cNvPr id="1065" name="Picture 42" descr="Camerú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14775" y="692467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4</xdr:row>
      <xdr:rowOff>47625</xdr:rowOff>
    </xdr:from>
    <xdr:to>
      <xdr:col>7</xdr:col>
      <xdr:colOff>742950</xdr:colOff>
      <xdr:row>4</xdr:row>
      <xdr:rowOff>171450</xdr:rowOff>
    </xdr:to>
    <xdr:pic>
      <xdr:nvPicPr>
        <xdr:cNvPr id="1067" name="Picture 44" descr="Francia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95725" y="8096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10</xdr:row>
      <xdr:rowOff>47625</xdr:rowOff>
    </xdr:from>
    <xdr:to>
      <xdr:col>7</xdr:col>
      <xdr:colOff>714375</xdr:colOff>
      <xdr:row>10</xdr:row>
      <xdr:rowOff>171450</xdr:rowOff>
    </xdr:to>
    <xdr:pic>
      <xdr:nvPicPr>
        <xdr:cNvPr id="1069" name="Picture 46" descr="Nigeri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67150" y="19526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1</xdr:row>
      <xdr:rowOff>57150</xdr:rowOff>
    </xdr:from>
    <xdr:to>
      <xdr:col>7</xdr:col>
      <xdr:colOff>752475</xdr:colOff>
      <xdr:row>1</xdr:row>
      <xdr:rowOff>180975</xdr:rowOff>
    </xdr:to>
    <xdr:pic>
      <xdr:nvPicPr>
        <xdr:cNvPr id="1071" name="Picture 48" descr="Sudáfrica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905250" y="247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60</xdr:row>
      <xdr:rowOff>66675</xdr:rowOff>
    </xdr:from>
    <xdr:to>
      <xdr:col>7</xdr:col>
      <xdr:colOff>733425</xdr:colOff>
      <xdr:row>61</xdr:row>
      <xdr:rowOff>0</xdr:rowOff>
    </xdr:to>
    <xdr:pic>
      <xdr:nvPicPr>
        <xdr:cNvPr id="1073" name="Picture 50" descr="Chil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86200" y="1149667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28</xdr:row>
      <xdr:rowOff>38100</xdr:rowOff>
    </xdr:from>
    <xdr:to>
      <xdr:col>7</xdr:col>
      <xdr:colOff>733425</xdr:colOff>
      <xdr:row>28</xdr:row>
      <xdr:rowOff>161925</xdr:rowOff>
    </xdr:to>
    <xdr:pic>
      <xdr:nvPicPr>
        <xdr:cNvPr id="1075" name="Picture 52" descr="Ghana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86200" y="537210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43</xdr:row>
      <xdr:rowOff>47625</xdr:rowOff>
    </xdr:from>
    <xdr:to>
      <xdr:col>7</xdr:col>
      <xdr:colOff>714375</xdr:colOff>
      <xdr:row>43</xdr:row>
      <xdr:rowOff>171450</xdr:rowOff>
    </xdr:to>
    <xdr:pic>
      <xdr:nvPicPr>
        <xdr:cNvPr id="1077" name="Picture 54" descr="Nueva Zelanda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67150" y="8239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58</xdr:row>
      <xdr:rowOff>57150</xdr:rowOff>
    </xdr:from>
    <xdr:to>
      <xdr:col>7</xdr:col>
      <xdr:colOff>752475</xdr:colOff>
      <xdr:row>58</xdr:row>
      <xdr:rowOff>180975</xdr:rowOff>
    </xdr:to>
    <xdr:pic>
      <xdr:nvPicPr>
        <xdr:cNvPr id="1079" name="Picture 56" descr="Suiz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05250" y="111061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51</xdr:row>
      <xdr:rowOff>38100</xdr:rowOff>
    </xdr:from>
    <xdr:to>
      <xdr:col>7</xdr:col>
      <xdr:colOff>714375</xdr:colOff>
      <xdr:row>51</xdr:row>
      <xdr:rowOff>161925</xdr:rowOff>
    </xdr:to>
    <xdr:pic>
      <xdr:nvPicPr>
        <xdr:cNvPr id="1081" name="Picture 58" descr="Costa de Marfi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67150" y="975360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12</xdr:row>
      <xdr:rowOff>47625</xdr:rowOff>
    </xdr:from>
    <xdr:to>
      <xdr:col>7</xdr:col>
      <xdr:colOff>714375</xdr:colOff>
      <xdr:row>12</xdr:row>
      <xdr:rowOff>171450</xdr:rowOff>
    </xdr:to>
    <xdr:pic>
      <xdr:nvPicPr>
        <xdr:cNvPr id="1083" name="Picture 60" descr="Greci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67150" y="23336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33</xdr:row>
      <xdr:rowOff>47625</xdr:rowOff>
    </xdr:from>
    <xdr:to>
      <xdr:col>7</xdr:col>
      <xdr:colOff>742950</xdr:colOff>
      <xdr:row>33</xdr:row>
      <xdr:rowOff>171450</xdr:rowOff>
    </xdr:to>
    <xdr:pic>
      <xdr:nvPicPr>
        <xdr:cNvPr id="1085" name="Picture 62" descr="Países Bajo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95725" y="6334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3</xdr:row>
      <xdr:rowOff>57150</xdr:rowOff>
    </xdr:from>
    <xdr:to>
      <xdr:col>7</xdr:col>
      <xdr:colOff>733425</xdr:colOff>
      <xdr:row>3</xdr:row>
      <xdr:rowOff>180975</xdr:rowOff>
    </xdr:to>
    <xdr:pic>
      <xdr:nvPicPr>
        <xdr:cNvPr id="1087" name="Picture 64" descr="Uruguay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86200" y="628650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66675</xdr:colOff>
      <xdr:row>24</xdr:row>
      <xdr:rowOff>76200</xdr:rowOff>
    </xdr:from>
    <xdr:to>
      <xdr:col>21</xdr:col>
      <xdr:colOff>447675</xdr:colOff>
      <xdr:row>29</xdr:row>
      <xdr:rowOff>180975</xdr:rowOff>
    </xdr:to>
    <xdr:pic>
      <xdr:nvPicPr>
        <xdr:cNvPr id="1089" name="Picture 66" descr="copamundo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15475" y="4648200"/>
          <a:ext cx="8763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32</xdr:row>
      <xdr:rowOff>0</xdr:rowOff>
    </xdr:from>
    <xdr:to>
      <xdr:col>16384</xdr:col>
      <xdr:colOff>57150</xdr:colOff>
      <xdr:row>32</xdr:row>
      <xdr:rowOff>95250</xdr:rowOff>
    </xdr:to>
    <xdr:pic>
      <xdr:nvPicPr>
        <xdr:cNvPr id="1090" name="Picture 68" descr="topCornerLeft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91850" y="6096000"/>
          <a:ext cx="571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32</xdr:row>
      <xdr:rowOff>0</xdr:rowOff>
    </xdr:from>
    <xdr:to>
      <xdr:col>16384</xdr:col>
      <xdr:colOff>57150</xdr:colOff>
      <xdr:row>32</xdr:row>
      <xdr:rowOff>95250</xdr:rowOff>
    </xdr:to>
    <xdr:pic>
      <xdr:nvPicPr>
        <xdr:cNvPr id="1091" name="Picture 69" descr="topCornerRigh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058525" y="6096000"/>
          <a:ext cx="571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25</xdr:row>
      <xdr:rowOff>47625</xdr:rowOff>
    </xdr:from>
    <xdr:to>
      <xdr:col>7</xdr:col>
      <xdr:colOff>752475</xdr:colOff>
      <xdr:row>25</xdr:row>
      <xdr:rowOff>171450</xdr:rowOff>
    </xdr:to>
    <xdr:pic>
      <xdr:nvPicPr>
        <xdr:cNvPr id="1092" name="Picture 104" descr="Alemania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05250" y="4810125"/>
          <a:ext cx="1809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752475</xdr:colOff>
      <xdr:row>31</xdr:row>
      <xdr:rowOff>133350</xdr:rowOff>
    </xdr:from>
    <xdr:to>
      <xdr:col>19</xdr:col>
      <xdr:colOff>0</xdr:colOff>
      <xdr:row>37</xdr:row>
      <xdr:rowOff>85725</xdr:rowOff>
    </xdr:to>
    <xdr:pic>
      <xdr:nvPicPr>
        <xdr:cNvPr id="1116" name="Picture 128" descr="sudafrica2010logo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391525" y="6038850"/>
          <a:ext cx="10572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114300</xdr:colOff>
      <xdr:row>5</xdr:row>
      <xdr:rowOff>114300</xdr:rowOff>
    </xdr:to>
    <xdr:pic>
      <xdr:nvPicPr>
        <xdr:cNvPr id="4097" name="Picture 3" descr="pdf_small">
          <a:hlinkClick xmlns:r="http://schemas.openxmlformats.org/officeDocument/2006/relationships" r:id="rId1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1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114300</xdr:colOff>
      <xdr:row>5</xdr:row>
      <xdr:rowOff>114300</xdr:rowOff>
    </xdr:to>
    <xdr:pic>
      <xdr:nvPicPr>
        <xdr:cNvPr id="3" name="Picture 3" descr="pdf_small">
          <a:hlinkClick xmlns:r="http://schemas.openxmlformats.org/officeDocument/2006/relationships" r:id="rId1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1500"/>
          <a:ext cx="11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485776</xdr:colOff>
      <xdr:row>9</xdr:row>
      <xdr:rowOff>38101</xdr:rowOff>
    </xdr:from>
    <xdr:to>
      <xdr:col>5</xdr:col>
      <xdr:colOff>971551</xdr:colOff>
      <xdr:row>18</xdr:row>
      <xdr:rowOff>114301</xdr:rowOff>
    </xdr:to>
    <xdr:pic>
      <xdr:nvPicPr>
        <xdr:cNvPr id="4" name="3 Imagen" descr="Zakum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38626" y="1371601"/>
          <a:ext cx="1790700" cy="1790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13</xdr:row>
      <xdr:rowOff>47625</xdr:rowOff>
    </xdr:from>
    <xdr:to>
      <xdr:col>8</xdr:col>
      <xdr:colOff>0</xdr:colOff>
      <xdr:row>14</xdr:row>
      <xdr:rowOff>19050</xdr:rowOff>
    </xdr:to>
    <xdr:pic>
      <xdr:nvPicPr>
        <xdr:cNvPr id="2" name="Picture 1" descr="C:\MisDocs\Jorge\banderas\portugal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5" y="2524125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18</xdr:row>
      <xdr:rowOff>19050</xdr:rowOff>
    </xdr:from>
    <xdr:to>
      <xdr:col>7</xdr:col>
      <xdr:colOff>742950</xdr:colOff>
      <xdr:row>18</xdr:row>
      <xdr:rowOff>180975</xdr:rowOff>
    </xdr:to>
    <xdr:pic>
      <xdr:nvPicPr>
        <xdr:cNvPr id="3" name="Picture 2" descr="C:\MisDocs\Jorge\banderas\españa!!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38575" y="344805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523875</xdr:colOff>
      <xdr:row>28</xdr:row>
      <xdr:rowOff>19050</xdr:rowOff>
    </xdr:from>
    <xdr:to>
      <xdr:col>8</xdr:col>
      <xdr:colOff>9525</xdr:colOff>
      <xdr:row>28</xdr:row>
      <xdr:rowOff>171450</xdr:rowOff>
    </xdr:to>
    <xdr:pic>
      <xdr:nvPicPr>
        <xdr:cNvPr id="5" name="Picture 4" descr="C:\MisDocs\Jorge\banderas\francia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57625" y="5353050"/>
          <a:ext cx="2476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523875</xdr:colOff>
      <xdr:row>4</xdr:row>
      <xdr:rowOff>19050</xdr:rowOff>
    </xdr:from>
    <xdr:to>
      <xdr:col>8</xdr:col>
      <xdr:colOff>0</xdr:colOff>
      <xdr:row>4</xdr:row>
      <xdr:rowOff>180975</xdr:rowOff>
    </xdr:to>
    <xdr:pic>
      <xdr:nvPicPr>
        <xdr:cNvPr id="6" name="Picture 5" descr="C:\MisDocs\Jorge\banderas\rusia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57625" y="781050"/>
          <a:ext cx="2381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27</xdr:row>
      <xdr:rowOff>19050</xdr:rowOff>
    </xdr:from>
    <xdr:to>
      <xdr:col>8</xdr:col>
      <xdr:colOff>9525</xdr:colOff>
      <xdr:row>27</xdr:row>
      <xdr:rowOff>171450</xdr:rowOff>
    </xdr:to>
    <xdr:pic>
      <xdr:nvPicPr>
        <xdr:cNvPr id="7" name="Picture 6" descr="C:\MisDocs\Jorge\banderas\suecia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67150" y="5162550"/>
          <a:ext cx="2381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21</xdr:row>
      <xdr:rowOff>28575</xdr:rowOff>
    </xdr:from>
    <xdr:to>
      <xdr:col>8</xdr:col>
      <xdr:colOff>0</xdr:colOff>
      <xdr:row>21</xdr:row>
      <xdr:rowOff>171450</xdr:rowOff>
    </xdr:to>
    <xdr:pic>
      <xdr:nvPicPr>
        <xdr:cNvPr id="8" name="Picture 7" descr="C:\MisDocs\Jorge\banderas\croacia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38575" y="4029075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5</xdr:row>
      <xdr:rowOff>47625</xdr:rowOff>
    </xdr:from>
    <xdr:to>
      <xdr:col>8</xdr:col>
      <xdr:colOff>0</xdr:colOff>
      <xdr:row>6</xdr:row>
      <xdr:rowOff>19050</xdr:rowOff>
    </xdr:to>
    <xdr:pic>
      <xdr:nvPicPr>
        <xdr:cNvPr id="10" name="Picture 2" descr="C:\MisDocs\Jorge\banderas\r.checa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1000125"/>
          <a:ext cx="2857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514350</xdr:colOff>
      <xdr:row>12</xdr:row>
      <xdr:rowOff>47625</xdr:rowOff>
    </xdr:from>
    <xdr:to>
      <xdr:col>7</xdr:col>
      <xdr:colOff>752475</xdr:colOff>
      <xdr:row>13</xdr:row>
      <xdr:rowOff>19050</xdr:rowOff>
    </xdr:to>
    <xdr:pic>
      <xdr:nvPicPr>
        <xdr:cNvPr id="12" name="Picture 4" descr="C:\MisDocs\Jorge\banderas\alemania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48100" y="2333625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2</xdr:row>
      <xdr:rowOff>28575</xdr:rowOff>
    </xdr:from>
    <xdr:to>
      <xdr:col>8</xdr:col>
      <xdr:colOff>9525</xdr:colOff>
      <xdr:row>3</xdr:row>
      <xdr:rowOff>0</xdr:rowOff>
    </xdr:to>
    <xdr:pic>
      <xdr:nvPicPr>
        <xdr:cNvPr id="13" name="Picture 5" descr="C:\MisDocs\Jorge\banderas\polonia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67150" y="409575"/>
          <a:ext cx="2381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10</xdr:row>
      <xdr:rowOff>28575</xdr:rowOff>
    </xdr:from>
    <xdr:to>
      <xdr:col>8</xdr:col>
      <xdr:colOff>9525</xdr:colOff>
      <xdr:row>10</xdr:row>
      <xdr:rowOff>178506</xdr:rowOff>
    </xdr:to>
    <xdr:pic>
      <xdr:nvPicPr>
        <xdr:cNvPr id="15" name="Picture 2" descr="C:\MisDocs\Jorge\banderas\holanda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67150" y="1933575"/>
          <a:ext cx="238125" cy="149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19</xdr:row>
      <xdr:rowOff>0</xdr:rowOff>
    </xdr:from>
    <xdr:to>
      <xdr:col>7</xdr:col>
      <xdr:colOff>742950</xdr:colOff>
      <xdr:row>19</xdr:row>
      <xdr:rowOff>161925</xdr:rowOff>
    </xdr:to>
    <xdr:pic>
      <xdr:nvPicPr>
        <xdr:cNvPr id="16" name="Picture 3" descr="C:\MisDocs\Jorge\banderas\italia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38575" y="361950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3</xdr:row>
      <xdr:rowOff>57150</xdr:rowOff>
    </xdr:from>
    <xdr:to>
      <xdr:col>8</xdr:col>
      <xdr:colOff>19050</xdr:colOff>
      <xdr:row>4</xdr:row>
      <xdr:rowOff>28575</xdr:rowOff>
    </xdr:to>
    <xdr:pic>
      <xdr:nvPicPr>
        <xdr:cNvPr id="17" name="Picture 4" descr="C:\MisDocs\Jorge\banderas\grecia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76675" y="628650"/>
          <a:ext cx="2381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539262</xdr:colOff>
      <xdr:row>11</xdr:row>
      <xdr:rowOff>28575</xdr:rowOff>
    </xdr:from>
    <xdr:to>
      <xdr:col>8</xdr:col>
      <xdr:colOff>0</xdr:colOff>
      <xdr:row>11</xdr:row>
      <xdr:rowOff>180975</xdr:rowOff>
    </xdr:to>
    <xdr:pic>
      <xdr:nvPicPr>
        <xdr:cNvPr id="19" name="Picture 4" descr="Dinamarc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73012" y="2124075"/>
          <a:ext cx="222738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29</xdr:row>
      <xdr:rowOff>28575</xdr:rowOff>
    </xdr:from>
    <xdr:to>
      <xdr:col>8</xdr:col>
      <xdr:colOff>3663</xdr:colOff>
      <xdr:row>29</xdr:row>
      <xdr:rowOff>180975</xdr:rowOff>
    </xdr:to>
    <xdr:pic>
      <xdr:nvPicPr>
        <xdr:cNvPr id="20" name="Picture 14" descr="Inglaterr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76675" y="5553075"/>
          <a:ext cx="222738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523922</xdr:colOff>
      <xdr:row>26</xdr:row>
      <xdr:rowOff>28575</xdr:rowOff>
    </xdr:from>
    <xdr:to>
      <xdr:col>7</xdr:col>
      <xdr:colOff>752943</xdr:colOff>
      <xdr:row>26</xdr:row>
      <xdr:rowOff>180977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57672" y="4981575"/>
          <a:ext cx="229021" cy="152402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20</xdr:row>
      <xdr:rowOff>19050</xdr:rowOff>
    </xdr:from>
    <xdr:to>
      <xdr:col>7</xdr:col>
      <xdr:colOff>752097</xdr:colOff>
      <xdr:row>20</xdr:row>
      <xdr:rowOff>180786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flipV="1">
          <a:off x="3838575" y="3829050"/>
          <a:ext cx="247272" cy="180786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352426</xdr:colOff>
      <xdr:row>26</xdr:row>
      <xdr:rowOff>95250</xdr:rowOff>
    </xdr:from>
    <xdr:to>
      <xdr:col>19</xdr:col>
      <xdr:colOff>239401</xdr:colOff>
      <xdr:row>36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8810626" y="5048250"/>
          <a:ext cx="934725" cy="1876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752475</xdr:colOff>
      <xdr:row>6</xdr:row>
      <xdr:rowOff>171450</xdr:rowOff>
    </xdr:from>
    <xdr:to>
      <xdr:col>7</xdr:col>
      <xdr:colOff>353070</xdr:colOff>
      <xdr:row>18</xdr:row>
      <xdr:rowOff>190854</xdr:rowOff>
    </xdr:to>
    <xdr:pic>
      <xdr:nvPicPr>
        <xdr:cNvPr id="2" name="1 Imagen" descr="euro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38475" y="1428750"/>
          <a:ext cx="4620270" cy="253400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alendar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es.euro2008.uefa.com/tournament/teams/team=135/index.html" TargetMode="External"/><Relationship Id="rId21" Type="http://schemas.openxmlformats.org/officeDocument/2006/relationships/hyperlink" Target="http://es.euro2008.uefa.com/tournament/teams/team=135/index.html" TargetMode="External"/><Relationship Id="rId34" Type="http://schemas.openxmlformats.org/officeDocument/2006/relationships/hyperlink" Target="http://es.euro2008.uefa.com/tournament/teams/team=109/index.html" TargetMode="External"/><Relationship Id="rId42" Type="http://schemas.openxmlformats.org/officeDocument/2006/relationships/hyperlink" Target="http://es.euro2008.uefa.com/tournament/teams/team=43/index.html" TargetMode="External"/><Relationship Id="rId47" Type="http://schemas.openxmlformats.org/officeDocument/2006/relationships/hyperlink" Target="http://es.euro2008.uefa.com/tournament/teams/team=95/index.html" TargetMode="External"/><Relationship Id="rId50" Type="http://schemas.openxmlformats.org/officeDocument/2006/relationships/hyperlink" Target="http://es.euro2008.uefa.com/tournament/teams/team=66/index.html" TargetMode="External"/><Relationship Id="rId55" Type="http://schemas.openxmlformats.org/officeDocument/2006/relationships/hyperlink" Target="http://es.euro2008.uefa.com/tournament/teams/team=122/index.html" TargetMode="External"/><Relationship Id="rId63" Type="http://schemas.openxmlformats.org/officeDocument/2006/relationships/hyperlink" Target="http://es.euro2008.uefa.com/tournament/teams/team=127/index.html" TargetMode="External"/><Relationship Id="rId7" Type="http://schemas.openxmlformats.org/officeDocument/2006/relationships/hyperlink" Target="http://es.euro2008.uefa.com/tournament/teams/team=58837/index.html" TargetMode="External"/><Relationship Id="rId2" Type="http://schemas.openxmlformats.org/officeDocument/2006/relationships/hyperlink" Target="http://es.euro2008.uefa.com/tournament/teams/team=47/index.html" TargetMode="External"/><Relationship Id="rId16" Type="http://schemas.openxmlformats.org/officeDocument/2006/relationships/hyperlink" Target="http://es.euro2008.uefa.com/tournament/teams/team=110/index.html" TargetMode="External"/><Relationship Id="rId29" Type="http://schemas.openxmlformats.org/officeDocument/2006/relationships/hyperlink" Target="http://es.euro2008.uefa.com/tournament/teams/team=56370/index.html" TargetMode="External"/><Relationship Id="rId11" Type="http://schemas.openxmlformats.org/officeDocument/2006/relationships/hyperlink" Target="http://es.euro2008.uefa.com/tournament/teams/team=135/index.html" TargetMode="External"/><Relationship Id="rId24" Type="http://schemas.openxmlformats.org/officeDocument/2006/relationships/hyperlink" Target="http://es.euro2008.uefa.com/tournament/teams/team=58837/index.html" TargetMode="External"/><Relationship Id="rId32" Type="http://schemas.openxmlformats.org/officeDocument/2006/relationships/hyperlink" Target="http://es.euro2008.uefa.com/tournament/teams/team=47/index.html" TargetMode="External"/><Relationship Id="rId37" Type="http://schemas.openxmlformats.org/officeDocument/2006/relationships/hyperlink" Target="http://es.euro2008.uefa.com/tournament/teams/team=109/index.html" TargetMode="External"/><Relationship Id="rId40" Type="http://schemas.openxmlformats.org/officeDocument/2006/relationships/hyperlink" Target="http://es.euro2008.uefa.com/tournament/teams/team=56370/index.html" TargetMode="External"/><Relationship Id="rId45" Type="http://schemas.openxmlformats.org/officeDocument/2006/relationships/hyperlink" Target="http://es.euro2008.uefa.com/tournament/teams/team=95/index.html" TargetMode="External"/><Relationship Id="rId53" Type="http://schemas.openxmlformats.org/officeDocument/2006/relationships/hyperlink" Target="http://es.euro2008.uefa.com/tournament/teams/team=122/index.html" TargetMode="External"/><Relationship Id="rId58" Type="http://schemas.openxmlformats.org/officeDocument/2006/relationships/hyperlink" Target="http://es.euro2008.uefa.com/tournament/teams/team=49/index.html" TargetMode="External"/><Relationship Id="rId66" Type="http://schemas.openxmlformats.org/officeDocument/2006/relationships/drawing" Target="../drawings/drawing2.xml"/><Relationship Id="rId5" Type="http://schemas.openxmlformats.org/officeDocument/2006/relationships/hyperlink" Target="http://es.euro2008.uefa.com/tournament/teams/team=122/index.html" TargetMode="External"/><Relationship Id="rId61" Type="http://schemas.openxmlformats.org/officeDocument/2006/relationships/hyperlink" Target="http://es.euro2008.uefa.com/tournament/teams/team=127/index.html" TargetMode="External"/><Relationship Id="rId19" Type="http://schemas.openxmlformats.org/officeDocument/2006/relationships/hyperlink" Target="http://es.euro2008.uefa.com/tournament/teams/team=128/index.html" TargetMode="External"/><Relationship Id="rId14" Type="http://schemas.openxmlformats.org/officeDocument/2006/relationships/hyperlink" Target="http://es.euro2008.uefa.com/tournament/teams/team=57451/index.html" TargetMode="External"/><Relationship Id="rId22" Type="http://schemas.openxmlformats.org/officeDocument/2006/relationships/hyperlink" Target="http://es.euro2008.uefa.com/tournament/teams/team=58837/index.html" TargetMode="External"/><Relationship Id="rId27" Type="http://schemas.openxmlformats.org/officeDocument/2006/relationships/hyperlink" Target="http://es.euro2008.uefa.com/tournament/teams/team=8/index.html" TargetMode="External"/><Relationship Id="rId30" Type="http://schemas.openxmlformats.org/officeDocument/2006/relationships/hyperlink" Target="http://es.euro2008.uefa.com/tournament/teams/team=56370/index.html" TargetMode="External"/><Relationship Id="rId35" Type="http://schemas.openxmlformats.org/officeDocument/2006/relationships/hyperlink" Target="http://es.euro2008.uefa.com/tournament/teams/team=8/index.html" TargetMode="External"/><Relationship Id="rId43" Type="http://schemas.openxmlformats.org/officeDocument/2006/relationships/hyperlink" Target="http://es.euro2008.uefa.com/tournament/teams/team=43/index.html" TargetMode="External"/><Relationship Id="rId48" Type="http://schemas.openxmlformats.org/officeDocument/2006/relationships/hyperlink" Target="http://es.euro2008.uefa.com/tournament/teams/team=43/index.html" TargetMode="External"/><Relationship Id="rId56" Type="http://schemas.openxmlformats.org/officeDocument/2006/relationships/hyperlink" Target="http://es.euro2008.uefa.com/tournament/teams/team=57451/index.html" TargetMode="External"/><Relationship Id="rId64" Type="http://schemas.openxmlformats.org/officeDocument/2006/relationships/hyperlink" Target="http://es.euro2008.uefa.com/tournament/teams/team=57451/index.html" TargetMode="External"/><Relationship Id="rId8" Type="http://schemas.openxmlformats.org/officeDocument/2006/relationships/hyperlink" Target="http://es.euro2008.uefa.com/tournament/teams/team=66/index.html" TargetMode="External"/><Relationship Id="rId51" Type="http://schemas.openxmlformats.org/officeDocument/2006/relationships/hyperlink" Target="http://es.euro2008.uefa.com/tournament/teams/team=95/index.html" TargetMode="External"/><Relationship Id="rId3" Type="http://schemas.openxmlformats.org/officeDocument/2006/relationships/hyperlink" Target="http://es.euro2008.uefa.com/tournament/teams/team=113/index.html" TargetMode="External"/><Relationship Id="rId12" Type="http://schemas.openxmlformats.org/officeDocument/2006/relationships/hyperlink" Target="http://es.euro2008.uefa.com/tournament/teams/team=8/index.html" TargetMode="External"/><Relationship Id="rId17" Type="http://schemas.openxmlformats.org/officeDocument/2006/relationships/hyperlink" Target="http://es.euro2008.uefa.com/tournament/teams/team=128/index.html" TargetMode="External"/><Relationship Id="rId25" Type="http://schemas.openxmlformats.org/officeDocument/2006/relationships/hyperlink" Target="http://es.euro2008.uefa.com/tournament/teams/team=110/index.html" TargetMode="External"/><Relationship Id="rId33" Type="http://schemas.openxmlformats.org/officeDocument/2006/relationships/hyperlink" Target="http://es.euro2008.uefa.com/tournament/teams/team=109/index.html" TargetMode="External"/><Relationship Id="rId38" Type="http://schemas.openxmlformats.org/officeDocument/2006/relationships/hyperlink" Target="http://es.euro2008.uefa.com/tournament/teams/team=109/index.html" TargetMode="External"/><Relationship Id="rId46" Type="http://schemas.openxmlformats.org/officeDocument/2006/relationships/hyperlink" Target="http://es.euro2008.uefa.com/tournament/teams/team=66/index.html" TargetMode="External"/><Relationship Id="rId59" Type="http://schemas.openxmlformats.org/officeDocument/2006/relationships/hyperlink" Target="http://es.euro2008.uefa.com/tournament/teams/team=49/index.html" TargetMode="External"/><Relationship Id="rId67" Type="http://schemas.openxmlformats.org/officeDocument/2006/relationships/image" Target="../media/image9.jpeg"/><Relationship Id="rId20" Type="http://schemas.openxmlformats.org/officeDocument/2006/relationships/hyperlink" Target="http://es.euro2008.uefa.com/tournament/teams/team=110/index.html" TargetMode="External"/><Relationship Id="rId41" Type="http://schemas.openxmlformats.org/officeDocument/2006/relationships/hyperlink" Target="http://es.euro2008.uefa.com/tournament/teams/team=66/index.html" TargetMode="External"/><Relationship Id="rId54" Type="http://schemas.openxmlformats.org/officeDocument/2006/relationships/hyperlink" Target="http://es.euro2008.uefa.com/tournament/teams/team=122/index.html" TargetMode="External"/><Relationship Id="rId62" Type="http://schemas.openxmlformats.org/officeDocument/2006/relationships/hyperlink" Target="http://es.euro2008.uefa.com/tournament/teams/team=127/index.html" TargetMode="External"/><Relationship Id="rId1" Type="http://schemas.openxmlformats.org/officeDocument/2006/relationships/hyperlink" Target="http://es.euro2008.uefa.com/tournament/teams/team=110/index.html" TargetMode="External"/><Relationship Id="rId6" Type="http://schemas.openxmlformats.org/officeDocument/2006/relationships/hyperlink" Target="http://es.euro2008.uefa.com/tournament/teams/team=49/index.html" TargetMode="External"/><Relationship Id="rId15" Type="http://schemas.openxmlformats.org/officeDocument/2006/relationships/hyperlink" Target="http://es.euro2008.uefa.com/tournament/teams/team=58837/index.html" TargetMode="External"/><Relationship Id="rId23" Type="http://schemas.openxmlformats.org/officeDocument/2006/relationships/hyperlink" Target="http://es.euro2008.uefa.com/tournament/teams/team=128/index.html" TargetMode="External"/><Relationship Id="rId28" Type="http://schemas.openxmlformats.org/officeDocument/2006/relationships/hyperlink" Target="http://es.euro2008.uefa.com/tournament/teams/team=8/index.html" TargetMode="External"/><Relationship Id="rId36" Type="http://schemas.openxmlformats.org/officeDocument/2006/relationships/hyperlink" Target="http://es.euro2008.uefa.com/tournament/teams/team=47/index.html" TargetMode="External"/><Relationship Id="rId49" Type="http://schemas.openxmlformats.org/officeDocument/2006/relationships/hyperlink" Target="http://es.euro2008.uefa.com/tournament/teams/team=113/index.html" TargetMode="External"/><Relationship Id="rId57" Type="http://schemas.openxmlformats.org/officeDocument/2006/relationships/hyperlink" Target="http://es.euro2008.uefa.com/tournament/teams/team=57451/index.html" TargetMode="External"/><Relationship Id="rId10" Type="http://schemas.openxmlformats.org/officeDocument/2006/relationships/hyperlink" Target="http://es.euro2008.uefa.com/tournament/teams/team=128/index.html" TargetMode="External"/><Relationship Id="rId31" Type="http://schemas.openxmlformats.org/officeDocument/2006/relationships/hyperlink" Target="http://es.euro2008.uefa.com/tournament/teams/team=47/index.html" TargetMode="External"/><Relationship Id="rId44" Type="http://schemas.openxmlformats.org/officeDocument/2006/relationships/hyperlink" Target="http://es.euro2008.uefa.com/tournament/teams/team=113/index.html" TargetMode="External"/><Relationship Id="rId52" Type="http://schemas.openxmlformats.org/officeDocument/2006/relationships/hyperlink" Target="http://es.euro2008.uefa.com/tournament/teams/team=113/index.html" TargetMode="External"/><Relationship Id="rId60" Type="http://schemas.openxmlformats.org/officeDocument/2006/relationships/hyperlink" Target="http://es.euro2008.uefa.com/tournament/teams/team=49/index.html" TargetMode="External"/><Relationship Id="rId65" Type="http://schemas.openxmlformats.org/officeDocument/2006/relationships/printerSettings" Target="../printerSettings/printerSettings2.bin"/><Relationship Id="rId4" Type="http://schemas.openxmlformats.org/officeDocument/2006/relationships/hyperlink" Target="http://es.euro2008.uefa.com/tournament/teams/team=95/index.html" TargetMode="External"/><Relationship Id="rId9" Type="http://schemas.openxmlformats.org/officeDocument/2006/relationships/hyperlink" Target="http://es.euro2008.uefa.com/tournament/teams/team=127/index.html" TargetMode="External"/><Relationship Id="rId13" Type="http://schemas.openxmlformats.org/officeDocument/2006/relationships/hyperlink" Target="http://es.euro2008.uefa.com/tournament/teams/team=43/index.html" TargetMode="External"/><Relationship Id="rId18" Type="http://schemas.openxmlformats.org/officeDocument/2006/relationships/hyperlink" Target="http://es.euro2008.uefa.com/tournament/teams/team=58837/index.html" TargetMode="External"/><Relationship Id="rId39" Type="http://schemas.openxmlformats.org/officeDocument/2006/relationships/hyperlink" Target="http://es.euro2008.uefa.com/tournament/teams/team=109/index.html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es.euro2008.uefa.com/tournament/teams/team=122/index.html" TargetMode="External"/><Relationship Id="rId21" Type="http://schemas.openxmlformats.org/officeDocument/2006/relationships/hyperlink" Target="http://es.euro2008.uefa.com/tournament/standings/group=700418.html" TargetMode="External"/><Relationship Id="rId42" Type="http://schemas.openxmlformats.org/officeDocument/2006/relationships/hyperlink" Target="http://es.euro2008.uefa.com/tournament/teams/team=56370/index.html" TargetMode="External"/><Relationship Id="rId47" Type="http://schemas.openxmlformats.org/officeDocument/2006/relationships/hyperlink" Target="http://es.euro2008.uefa.com/tournament/matches/match=300692/index.html%09%09%09%09" TargetMode="External"/><Relationship Id="rId63" Type="http://schemas.openxmlformats.org/officeDocument/2006/relationships/hyperlink" Target="http://es.euro2008.uefa.com/tournament/qualifying/teams/team=57451/index.html" TargetMode="External"/><Relationship Id="rId68" Type="http://schemas.openxmlformats.org/officeDocument/2006/relationships/hyperlink" Target="http://es.euro2008.uefa.com/tournament/standings/group=700416.html" TargetMode="External"/><Relationship Id="rId84" Type="http://schemas.openxmlformats.org/officeDocument/2006/relationships/hyperlink" Target="http://es.euro2008.uefa.com/tournament/teams/team=43/index.html" TargetMode="External"/><Relationship Id="rId89" Type="http://schemas.openxmlformats.org/officeDocument/2006/relationships/hyperlink" Target="http://es.euro2008.uefa.com/tournament/matches/match=300704/index.html%09%09%09%09" TargetMode="External"/><Relationship Id="rId16" Type="http://schemas.openxmlformats.org/officeDocument/2006/relationships/hyperlink" Target="http://es.euro2008.uefa.com/tournament/qualifying/teams/team=109/index.html" TargetMode="External"/><Relationship Id="rId11" Type="http://schemas.openxmlformats.org/officeDocument/2006/relationships/hyperlink" Target="http://es.euro2008.uefa.com/tournament/matches/match=300684/index.html%09%09%09%09" TargetMode="External"/><Relationship Id="rId32" Type="http://schemas.openxmlformats.org/officeDocument/2006/relationships/hyperlink" Target="http://es.euro2008.uefa.com/tournament/qualifying/teams/team=127/index.html" TargetMode="External"/><Relationship Id="rId37" Type="http://schemas.openxmlformats.org/officeDocument/2006/relationships/hyperlink" Target="http://es.euro2008.uefa.com/tournament/standings/group=700416.html" TargetMode="External"/><Relationship Id="rId53" Type="http://schemas.openxmlformats.org/officeDocument/2006/relationships/hyperlink" Target="http://es.euro2008.uefa.com/tournament/standings/group=700418.html" TargetMode="External"/><Relationship Id="rId58" Type="http://schemas.openxmlformats.org/officeDocument/2006/relationships/hyperlink" Target="http://es.euro2008.uefa.com/tournament/matches/match=300697/index.html%09%09%09%09" TargetMode="External"/><Relationship Id="rId74" Type="http://schemas.openxmlformats.org/officeDocument/2006/relationships/hyperlink" Target="http://es.euro2008.uefa.com/tournament/matches/match=300701/index.html%09%09%09%09" TargetMode="External"/><Relationship Id="rId79" Type="http://schemas.openxmlformats.org/officeDocument/2006/relationships/hyperlink" Target="http://es.euro2008.uefa.com/tournament/qualifying/teams/team=47/index.html" TargetMode="External"/><Relationship Id="rId102" Type="http://schemas.openxmlformats.org/officeDocument/2006/relationships/hyperlink" Target="http://es.euro2008.uefa.com/tournament/qualifying/teams/team=43/index.html" TargetMode="External"/><Relationship Id="rId5" Type="http://schemas.openxmlformats.org/officeDocument/2006/relationships/hyperlink" Target="http://es.euro2008.uefa.com/tournament/standings/group=700416.html" TargetMode="External"/><Relationship Id="rId90" Type="http://schemas.openxmlformats.org/officeDocument/2006/relationships/hyperlink" Target="http://es.euro2008.uefa.com/tournament/qualifying/teams/team=122/index.html" TargetMode="External"/><Relationship Id="rId95" Type="http://schemas.openxmlformats.org/officeDocument/2006/relationships/hyperlink" Target="http://es.euro2008.uefa.com/tournament/matches/match=25.html%09%09%09%09" TargetMode="External"/><Relationship Id="rId22" Type="http://schemas.openxmlformats.org/officeDocument/2006/relationships/hyperlink" Target="http://es.euro2008.uefa.com/tournament/teams/team=95/index.html" TargetMode="External"/><Relationship Id="rId27" Type="http://schemas.openxmlformats.org/officeDocument/2006/relationships/hyperlink" Target="http://es.euro2008.uefa.com/tournament/matches/match=300689/index.html%09%09%09%09" TargetMode="External"/><Relationship Id="rId43" Type="http://schemas.openxmlformats.org/officeDocument/2006/relationships/hyperlink" Target="http://es.euro2008.uefa.com/tournament/matches/match=300693/index.html%09%09%09%09" TargetMode="External"/><Relationship Id="rId48" Type="http://schemas.openxmlformats.org/officeDocument/2006/relationships/hyperlink" Target="http://es.euro2008.uefa.com/tournament/qualifying/teams/team=109/index.html" TargetMode="External"/><Relationship Id="rId64" Type="http://schemas.openxmlformats.org/officeDocument/2006/relationships/hyperlink" Target="http://es.euro2008.uefa.com/tournament/standings/group=700416.html" TargetMode="External"/><Relationship Id="rId69" Type="http://schemas.openxmlformats.org/officeDocument/2006/relationships/hyperlink" Target="http://es.euro2008.uefa.com/tournament/teams/team=135/index.html" TargetMode="External"/><Relationship Id="rId80" Type="http://schemas.openxmlformats.org/officeDocument/2006/relationships/hyperlink" Target="http://es.euro2008.uefa.com/tournament/standings/group=700418.html" TargetMode="External"/><Relationship Id="rId85" Type="http://schemas.openxmlformats.org/officeDocument/2006/relationships/hyperlink" Target="http://es.euro2008.uefa.com/tournament/matches/match=300703/index.html%09%09%09%09" TargetMode="External"/><Relationship Id="rId12" Type="http://schemas.openxmlformats.org/officeDocument/2006/relationships/hyperlink" Target="http://es.euro2008.uefa.com/tournament/qualifying/teams/team=56370/index.html" TargetMode="External"/><Relationship Id="rId17" Type="http://schemas.openxmlformats.org/officeDocument/2006/relationships/hyperlink" Target="http://es.euro2008.uefa.com/tournament/standings/group=700418.html" TargetMode="External"/><Relationship Id="rId33" Type="http://schemas.openxmlformats.org/officeDocument/2006/relationships/hyperlink" Target="http://es.euro2008.uefa.com/tournament/standings/group=700416.html" TargetMode="External"/><Relationship Id="rId38" Type="http://schemas.openxmlformats.org/officeDocument/2006/relationships/hyperlink" Target="http://es.euro2008.uefa.com/tournament/teams/team=128/index.html" TargetMode="External"/><Relationship Id="rId59" Type="http://schemas.openxmlformats.org/officeDocument/2006/relationships/hyperlink" Target="http://es.euro2008.uefa.com/tournament/qualifying/teams/team=122/index.html" TargetMode="External"/><Relationship Id="rId103" Type="http://schemas.openxmlformats.org/officeDocument/2006/relationships/hyperlink" Target="http://es.euro2008.uefa.com/tournament/qualifying/teams/team=113/index.html" TargetMode="External"/><Relationship Id="rId20" Type="http://schemas.openxmlformats.org/officeDocument/2006/relationships/hyperlink" Target="http://es.euro2008.uefa.com/tournament/qualifying/teams/team=43/index.html" TargetMode="External"/><Relationship Id="rId41" Type="http://schemas.openxmlformats.org/officeDocument/2006/relationships/hyperlink" Target="http://es.euro2008.uefa.com/tournament/standings/group=700417.html" TargetMode="External"/><Relationship Id="rId54" Type="http://schemas.openxmlformats.org/officeDocument/2006/relationships/hyperlink" Target="http://es.euro2008.uefa.com/tournament/teams/team=95/index.html" TargetMode="External"/><Relationship Id="rId62" Type="http://schemas.openxmlformats.org/officeDocument/2006/relationships/hyperlink" Target="http://es.euro2008.uefa.com/tournament/matches/match=300696/index.html%09%09%09%09" TargetMode="External"/><Relationship Id="rId70" Type="http://schemas.openxmlformats.org/officeDocument/2006/relationships/hyperlink" Target="http://es.euro2008.uefa.com/tournament/matches/match=300699/index.html%09%09%09%09" TargetMode="External"/><Relationship Id="rId75" Type="http://schemas.openxmlformats.org/officeDocument/2006/relationships/hyperlink" Target="http://es.euro2008.uefa.com/tournament/qualifying/teams/team=56370/index.html" TargetMode="External"/><Relationship Id="rId83" Type="http://schemas.openxmlformats.org/officeDocument/2006/relationships/hyperlink" Target="http://es.euro2008.uefa.com/tournament/standings/group=700418.html" TargetMode="External"/><Relationship Id="rId88" Type="http://schemas.openxmlformats.org/officeDocument/2006/relationships/hyperlink" Target="http://es.euro2008.uefa.com/tournament/teams/team=49/index.html" TargetMode="External"/><Relationship Id="rId91" Type="http://schemas.openxmlformats.org/officeDocument/2006/relationships/hyperlink" Target="http://es.euro2008.uefa.com/tournament/standings/group=700419.html" TargetMode="External"/><Relationship Id="rId96" Type="http://schemas.openxmlformats.org/officeDocument/2006/relationships/hyperlink" Target="http://es.euro2008.uefa.com/tournament/matches/match=26.html%09%09%09%09" TargetMode="External"/><Relationship Id="rId1" Type="http://schemas.openxmlformats.org/officeDocument/2006/relationships/hyperlink" Target="http://es.euro2008.uefa.com/tournament/standings/group=700416.html" TargetMode="External"/><Relationship Id="rId6" Type="http://schemas.openxmlformats.org/officeDocument/2006/relationships/hyperlink" Target="http://es.euro2008.uefa.com/tournament/teams/team=110/index.html" TargetMode="External"/><Relationship Id="rId15" Type="http://schemas.openxmlformats.org/officeDocument/2006/relationships/hyperlink" Target="http://es.euro2008.uefa.com/tournament/matches/match=300685/index.html%09%09%09%09" TargetMode="External"/><Relationship Id="rId23" Type="http://schemas.openxmlformats.org/officeDocument/2006/relationships/hyperlink" Target="http://es.euro2008.uefa.com/tournament/matches/match=300686/index.html%09%09%09%09" TargetMode="External"/><Relationship Id="rId28" Type="http://schemas.openxmlformats.org/officeDocument/2006/relationships/hyperlink" Target="http://es.euro2008.uefa.com/tournament/qualifying/teams/team=57451/index.html" TargetMode="External"/><Relationship Id="rId36" Type="http://schemas.openxmlformats.org/officeDocument/2006/relationships/hyperlink" Target="http://es.euro2008.uefa.com/tournament/qualifying/teams/team=110/index.html" TargetMode="External"/><Relationship Id="rId49" Type="http://schemas.openxmlformats.org/officeDocument/2006/relationships/hyperlink" Target="http://es.euro2008.uefa.com/tournament/standings/group=700418.html" TargetMode="External"/><Relationship Id="rId57" Type="http://schemas.openxmlformats.org/officeDocument/2006/relationships/hyperlink" Target="http://es.euro2008.uefa.com/tournament/teams/team=127/index.html" TargetMode="External"/><Relationship Id="rId10" Type="http://schemas.openxmlformats.org/officeDocument/2006/relationships/hyperlink" Target="http://es.euro2008.uefa.com/tournament/teams/team=8/index.html" TargetMode="External"/><Relationship Id="rId31" Type="http://schemas.openxmlformats.org/officeDocument/2006/relationships/hyperlink" Target="http://es.euro2008.uefa.com/tournament/matches/match=300688/index.html%09%09%09%09" TargetMode="External"/><Relationship Id="rId44" Type="http://schemas.openxmlformats.org/officeDocument/2006/relationships/hyperlink" Target="http://es.euro2008.uefa.com/tournament/qualifying/teams/team=47/index.html" TargetMode="External"/><Relationship Id="rId52" Type="http://schemas.openxmlformats.org/officeDocument/2006/relationships/hyperlink" Target="http://es.euro2008.uefa.com/tournament/qualifying/teams/team=113/index.html" TargetMode="External"/><Relationship Id="rId60" Type="http://schemas.openxmlformats.org/officeDocument/2006/relationships/hyperlink" Target="http://es.euro2008.uefa.com/tournament/standings/group=700419.html" TargetMode="External"/><Relationship Id="rId65" Type="http://schemas.openxmlformats.org/officeDocument/2006/relationships/hyperlink" Target="http://es.euro2008.uefa.com/tournament/teams/team=128/index.html" TargetMode="External"/><Relationship Id="rId73" Type="http://schemas.openxmlformats.org/officeDocument/2006/relationships/hyperlink" Target="http://es.euro2008.uefa.com/tournament/teams/team=109/index.html" TargetMode="External"/><Relationship Id="rId78" Type="http://schemas.openxmlformats.org/officeDocument/2006/relationships/hyperlink" Target="http://es.euro2008.uefa.com/tournament/matches/match=300700/index.html%09%09%09%09" TargetMode="External"/><Relationship Id="rId81" Type="http://schemas.openxmlformats.org/officeDocument/2006/relationships/hyperlink" Target="http://es.euro2008.uefa.com/tournament/teams/team=95/index.html" TargetMode="External"/><Relationship Id="rId86" Type="http://schemas.openxmlformats.org/officeDocument/2006/relationships/hyperlink" Target="http://es.euro2008.uefa.com/tournament/qualifying/teams/team=66/index.html" TargetMode="External"/><Relationship Id="rId94" Type="http://schemas.openxmlformats.org/officeDocument/2006/relationships/hyperlink" Target="http://es.euro2008.uefa.com/tournament/qualifying/teams/team=127/index.html" TargetMode="External"/><Relationship Id="rId99" Type="http://schemas.openxmlformats.org/officeDocument/2006/relationships/hyperlink" Target="http://es.euro2008.uefa.com/tournament/matches/match=29.html%09%09%09%09" TargetMode="External"/><Relationship Id="rId101" Type="http://schemas.openxmlformats.org/officeDocument/2006/relationships/hyperlink" Target="http://es.euro2008.uefa.com/tournament/matches/match=31.html%09%09%09%09" TargetMode="External"/><Relationship Id="rId4" Type="http://schemas.openxmlformats.org/officeDocument/2006/relationships/hyperlink" Target="http://es.euro2008.uefa.com/tournament/qualifying/teams/team=58837/index.html" TargetMode="External"/><Relationship Id="rId9" Type="http://schemas.openxmlformats.org/officeDocument/2006/relationships/hyperlink" Target="http://es.euro2008.uefa.com/tournament/standings/group=700417.html" TargetMode="External"/><Relationship Id="rId13" Type="http://schemas.openxmlformats.org/officeDocument/2006/relationships/hyperlink" Target="http://es.euro2008.uefa.com/tournament/standings/group=700417.html" TargetMode="External"/><Relationship Id="rId18" Type="http://schemas.openxmlformats.org/officeDocument/2006/relationships/hyperlink" Target="http://es.euro2008.uefa.com/tournament/teams/team=113/index.html" TargetMode="External"/><Relationship Id="rId39" Type="http://schemas.openxmlformats.org/officeDocument/2006/relationships/hyperlink" Target="http://es.euro2008.uefa.com/tournament/matches/match=300690/index.html%09%09%09%09" TargetMode="External"/><Relationship Id="rId34" Type="http://schemas.openxmlformats.org/officeDocument/2006/relationships/hyperlink" Target="http://es.euro2008.uefa.com/tournament/teams/team=58837/index.html" TargetMode="External"/><Relationship Id="rId50" Type="http://schemas.openxmlformats.org/officeDocument/2006/relationships/hyperlink" Target="http://es.euro2008.uefa.com/tournament/teams/team=66/index.html" TargetMode="External"/><Relationship Id="rId55" Type="http://schemas.openxmlformats.org/officeDocument/2006/relationships/hyperlink" Target="http://es.euro2008.uefa.com/tournament/qualifying/teams/team=43/index.html" TargetMode="External"/><Relationship Id="rId76" Type="http://schemas.openxmlformats.org/officeDocument/2006/relationships/hyperlink" Target="http://es.euro2008.uefa.com/tournament/standings/group=700417.html" TargetMode="External"/><Relationship Id="rId97" Type="http://schemas.openxmlformats.org/officeDocument/2006/relationships/hyperlink" Target="http://es.euro2008.uefa.com/tournament/matches/match=27.html%09%09%09%09" TargetMode="External"/><Relationship Id="rId104" Type="http://schemas.openxmlformats.org/officeDocument/2006/relationships/printerSettings" Target="../printerSettings/printerSettings3.bin"/><Relationship Id="rId7" Type="http://schemas.openxmlformats.org/officeDocument/2006/relationships/hyperlink" Target="http://es.euro2008.uefa.com/tournament/matches/match=300683/index.html%09%09%09%09" TargetMode="External"/><Relationship Id="rId71" Type="http://schemas.openxmlformats.org/officeDocument/2006/relationships/hyperlink" Target="http://es.euro2008.uefa.com/tournament/qualifying/teams/team=58837/index.html" TargetMode="External"/><Relationship Id="rId92" Type="http://schemas.openxmlformats.org/officeDocument/2006/relationships/hyperlink" Target="http://es.euro2008.uefa.com/tournament/teams/team=57451/index.html" TargetMode="External"/><Relationship Id="rId2" Type="http://schemas.openxmlformats.org/officeDocument/2006/relationships/hyperlink" Target="http://es.euro2008.uefa.com/tournament/teams/team=128/index.html" TargetMode="External"/><Relationship Id="rId29" Type="http://schemas.openxmlformats.org/officeDocument/2006/relationships/hyperlink" Target="http://es.euro2008.uefa.com/tournament/standings/group=700419.html" TargetMode="External"/><Relationship Id="rId24" Type="http://schemas.openxmlformats.org/officeDocument/2006/relationships/hyperlink" Target="http://es.euro2008.uefa.com/tournament/qualifying/teams/team=66/index.html" TargetMode="External"/><Relationship Id="rId40" Type="http://schemas.openxmlformats.org/officeDocument/2006/relationships/hyperlink" Target="http://es.euro2008.uefa.com/tournament/qualifying/teams/team=135/index.html" TargetMode="External"/><Relationship Id="rId45" Type="http://schemas.openxmlformats.org/officeDocument/2006/relationships/hyperlink" Target="http://es.euro2008.uefa.com/tournament/standings/group=700417.html" TargetMode="External"/><Relationship Id="rId66" Type="http://schemas.openxmlformats.org/officeDocument/2006/relationships/hyperlink" Target="http://es.euro2008.uefa.com/tournament/matches/match=300698/index.html%09%09%09%09" TargetMode="External"/><Relationship Id="rId87" Type="http://schemas.openxmlformats.org/officeDocument/2006/relationships/hyperlink" Target="http://es.euro2008.uefa.com/tournament/standings/group=700419.html" TargetMode="External"/><Relationship Id="rId61" Type="http://schemas.openxmlformats.org/officeDocument/2006/relationships/hyperlink" Target="http://es.euro2008.uefa.com/tournament/teams/team=49/index.html" TargetMode="External"/><Relationship Id="rId82" Type="http://schemas.openxmlformats.org/officeDocument/2006/relationships/hyperlink" Target="http://es.euro2008.uefa.com/tournament/qualifying/teams/team=113/index.html" TargetMode="External"/><Relationship Id="rId19" Type="http://schemas.openxmlformats.org/officeDocument/2006/relationships/hyperlink" Target="http://es.euro2008.uefa.com/tournament/matches/match=300687/index.html%09%09%09%09" TargetMode="External"/><Relationship Id="rId14" Type="http://schemas.openxmlformats.org/officeDocument/2006/relationships/hyperlink" Target="http://es.euro2008.uefa.com/tournament/teams/team=47/index.html" TargetMode="External"/><Relationship Id="rId30" Type="http://schemas.openxmlformats.org/officeDocument/2006/relationships/hyperlink" Target="http://es.euro2008.uefa.com/tournament/teams/team=49/index.html" TargetMode="External"/><Relationship Id="rId35" Type="http://schemas.openxmlformats.org/officeDocument/2006/relationships/hyperlink" Target="http://es.euro2008.uefa.com/tournament/matches/match=300691/index.html%09%09%09%09" TargetMode="External"/><Relationship Id="rId56" Type="http://schemas.openxmlformats.org/officeDocument/2006/relationships/hyperlink" Target="http://es.euro2008.uefa.com/tournament/standings/group=700419.html" TargetMode="External"/><Relationship Id="rId77" Type="http://schemas.openxmlformats.org/officeDocument/2006/relationships/hyperlink" Target="http://es.euro2008.uefa.com/tournament/teams/team=8/index.html" TargetMode="External"/><Relationship Id="rId100" Type="http://schemas.openxmlformats.org/officeDocument/2006/relationships/hyperlink" Target="http://es.euro2008.uefa.com/tournament/matches/match=30.html%09%09%09%09" TargetMode="External"/><Relationship Id="rId105" Type="http://schemas.openxmlformats.org/officeDocument/2006/relationships/drawing" Target="../drawings/drawing3.xml"/><Relationship Id="rId8" Type="http://schemas.openxmlformats.org/officeDocument/2006/relationships/hyperlink" Target="http://es.euro2008.uefa.com/tournament/qualifying/teams/team=135/index.html" TargetMode="External"/><Relationship Id="rId51" Type="http://schemas.openxmlformats.org/officeDocument/2006/relationships/hyperlink" Target="http://es.euro2008.uefa.com/tournament/matches/match=300695/index.html%09%09%09%09" TargetMode="External"/><Relationship Id="rId72" Type="http://schemas.openxmlformats.org/officeDocument/2006/relationships/hyperlink" Target="http://es.euro2008.uefa.com/tournament/standings/group=700417.html" TargetMode="External"/><Relationship Id="rId93" Type="http://schemas.openxmlformats.org/officeDocument/2006/relationships/hyperlink" Target="http://es.euro2008.uefa.com/tournament/matches/match=300705/index.html%09%09%09%09" TargetMode="External"/><Relationship Id="rId98" Type="http://schemas.openxmlformats.org/officeDocument/2006/relationships/hyperlink" Target="http://es.euro2008.uefa.com/tournament/matches/match=28.html%09%09%09%09" TargetMode="External"/><Relationship Id="rId3" Type="http://schemas.openxmlformats.org/officeDocument/2006/relationships/hyperlink" Target="http://es.euro2008.uefa.com/tournament/matches/match=300682/index.html%09%09%09%09" TargetMode="External"/><Relationship Id="rId25" Type="http://schemas.openxmlformats.org/officeDocument/2006/relationships/hyperlink" Target="http://es.euro2008.uefa.com/tournament/standings/group=700419.html" TargetMode="External"/><Relationship Id="rId46" Type="http://schemas.openxmlformats.org/officeDocument/2006/relationships/hyperlink" Target="http://es.euro2008.uefa.com/tournament/teams/team=8/index.html" TargetMode="External"/><Relationship Id="rId67" Type="http://schemas.openxmlformats.org/officeDocument/2006/relationships/hyperlink" Target="http://es.euro2008.uefa.com/tournament/qualifying/teams/team=110/index.html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es.euro2008.uefa.com/tournament/teams/team=128/index.html" TargetMode="External"/><Relationship Id="rId21" Type="http://schemas.openxmlformats.org/officeDocument/2006/relationships/hyperlink" Target="http://es.fifa.com/worldcup/teams/team=43876/index.html" TargetMode="External"/><Relationship Id="rId42" Type="http://schemas.openxmlformats.org/officeDocument/2006/relationships/hyperlink" Target="http://es.fifa.com/worldcup/teams/team=43968/index.html" TargetMode="External"/><Relationship Id="rId47" Type="http://schemas.openxmlformats.org/officeDocument/2006/relationships/hyperlink" Target="http://es.euro2008.uefa.com/tournament/teams/team=58837/index.html" TargetMode="External"/><Relationship Id="rId63" Type="http://schemas.openxmlformats.org/officeDocument/2006/relationships/hyperlink" Target="http://es.euro2008.uefa.com/tournament/teams/team=128/index.html" TargetMode="External"/><Relationship Id="rId68" Type="http://schemas.openxmlformats.org/officeDocument/2006/relationships/hyperlink" Target="http://es.euro2008.uefa.com/tournament/teams/team=58837/index.html" TargetMode="External"/><Relationship Id="rId84" Type="http://schemas.openxmlformats.org/officeDocument/2006/relationships/hyperlink" Target="http://es.euro2008.uefa.com/tournament/teams/team=110/index.html" TargetMode="External"/><Relationship Id="rId89" Type="http://schemas.openxmlformats.org/officeDocument/2006/relationships/hyperlink" Target="http://es.euro2008.uefa.com/tournament/teams/team=135/index.html" TargetMode="External"/><Relationship Id="rId112" Type="http://schemas.openxmlformats.org/officeDocument/2006/relationships/hyperlink" Target="http://es.euro2008.uefa.com/tournament/teams/team=110/index.html" TargetMode="External"/><Relationship Id="rId16" Type="http://schemas.openxmlformats.org/officeDocument/2006/relationships/hyperlink" Target="http://es.fifa.com/worldcup/teams/team=43854/index.html" TargetMode="External"/><Relationship Id="rId107" Type="http://schemas.openxmlformats.org/officeDocument/2006/relationships/hyperlink" Target="http://es.euro2008.uefa.com/tournament/teams/team=58837/index.html" TargetMode="External"/><Relationship Id="rId11" Type="http://schemas.openxmlformats.org/officeDocument/2006/relationships/hyperlink" Target="http://es.euro2008.uefa.com/tournament/teams/team=135/index.html" TargetMode="External"/><Relationship Id="rId32" Type="http://schemas.openxmlformats.org/officeDocument/2006/relationships/hyperlink" Target="http://es.fifa.com/worldcup/teams/team=43821/index.html" TargetMode="External"/><Relationship Id="rId37" Type="http://schemas.openxmlformats.org/officeDocument/2006/relationships/hyperlink" Target="http://es.fifa.com/worldcup/teams/team=43928/index.html" TargetMode="External"/><Relationship Id="rId53" Type="http://schemas.openxmlformats.org/officeDocument/2006/relationships/hyperlink" Target="http://es.euro2008.uefa.com/tournament/teams/team=135/index.html" TargetMode="External"/><Relationship Id="rId58" Type="http://schemas.openxmlformats.org/officeDocument/2006/relationships/hyperlink" Target="http://es.euro2008.uefa.com/tournament/teams/team=135/index.html" TargetMode="External"/><Relationship Id="rId74" Type="http://schemas.openxmlformats.org/officeDocument/2006/relationships/hyperlink" Target="http://es.euro2008.uefa.com/tournament/teams/team=58837/index.html" TargetMode="External"/><Relationship Id="rId79" Type="http://schemas.openxmlformats.org/officeDocument/2006/relationships/hyperlink" Target="http://es.euro2008.uefa.com/tournament/teams/team=110/index.html" TargetMode="External"/><Relationship Id="rId102" Type="http://schemas.openxmlformats.org/officeDocument/2006/relationships/hyperlink" Target="http://es.euro2008.uefa.com/tournament/teams/team=58837/index.html" TargetMode="External"/><Relationship Id="rId123" Type="http://schemas.openxmlformats.org/officeDocument/2006/relationships/hyperlink" Target="http://es.euro2008.uefa.com/tournament/teams/team=128/index.html" TargetMode="External"/><Relationship Id="rId128" Type="http://schemas.openxmlformats.org/officeDocument/2006/relationships/drawing" Target="../drawings/drawing4.xml"/><Relationship Id="rId5" Type="http://schemas.openxmlformats.org/officeDocument/2006/relationships/hyperlink" Target="http://es.euro2008.uefa.com/tournament/teams/team=58837/index.html" TargetMode="External"/><Relationship Id="rId90" Type="http://schemas.openxmlformats.org/officeDocument/2006/relationships/hyperlink" Target="http://es.euro2008.uefa.com/tournament/teams/team=58837/index.html" TargetMode="External"/><Relationship Id="rId95" Type="http://schemas.openxmlformats.org/officeDocument/2006/relationships/hyperlink" Target="http://es.euro2008.uefa.com/tournament/teams/team=58837/index.html" TargetMode="External"/><Relationship Id="rId22" Type="http://schemas.openxmlformats.org/officeDocument/2006/relationships/hyperlink" Target="http://es.fifa.com/worldcup/teams/team=43946/index.html" TargetMode="External"/><Relationship Id="rId27" Type="http://schemas.openxmlformats.org/officeDocument/2006/relationships/hyperlink" Target="http://es.fifa.com/worldcup/teams/team=43924/index.html" TargetMode="External"/><Relationship Id="rId43" Type="http://schemas.openxmlformats.org/officeDocument/2006/relationships/hyperlink" Target="http://es.euro2008.uefa.com/tournament/teams/team=110/index.html" TargetMode="External"/><Relationship Id="rId48" Type="http://schemas.openxmlformats.org/officeDocument/2006/relationships/hyperlink" Target="http://es.euro2008.uefa.com/tournament/teams/team=110/index.html" TargetMode="External"/><Relationship Id="rId64" Type="http://schemas.openxmlformats.org/officeDocument/2006/relationships/hyperlink" Target="http://es.euro2008.uefa.com/tournament/teams/team=110/index.html" TargetMode="External"/><Relationship Id="rId69" Type="http://schemas.openxmlformats.org/officeDocument/2006/relationships/hyperlink" Target="http://es.euro2008.uefa.com/tournament/teams/team=128/index.html" TargetMode="External"/><Relationship Id="rId113" Type="http://schemas.openxmlformats.org/officeDocument/2006/relationships/hyperlink" Target="http://es.euro2008.uefa.com/tournament/teams/team=135/index.html" TargetMode="External"/><Relationship Id="rId118" Type="http://schemas.openxmlformats.org/officeDocument/2006/relationships/hyperlink" Target="http://es.euro2008.uefa.com/tournament/teams/team=135/index.html" TargetMode="External"/><Relationship Id="rId80" Type="http://schemas.openxmlformats.org/officeDocument/2006/relationships/hyperlink" Target="http://es.euro2008.uefa.com/tournament/teams/team=58837/index.html" TargetMode="External"/><Relationship Id="rId85" Type="http://schemas.openxmlformats.org/officeDocument/2006/relationships/hyperlink" Target="http://es.euro2008.uefa.com/tournament/teams/team=128/index.html" TargetMode="External"/><Relationship Id="rId12" Type="http://schemas.openxmlformats.org/officeDocument/2006/relationships/hyperlink" Target="http://es.euro2008.uefa.com/tournament/teams/team=58837/index.html" TargetMode="External"/><Relationship Id="rId17" Type="http://schemas.openxmlformats.org/officeDocument/2006/relationships/hyperlink" Target="http://es.fifa.com/worldcup/teams/team=43971/index.html" TargetMode="External"/><Relationship Id="rId33" Type="http://schemas.openxmlformats.org/officeDocument/2006/relationships/hyperlink" Target="http://es.fifa.com/worldcup/teams/team=43954/index.html" TargetMode="External"/><Relationship Id="rId38" Type="http://schemas.openxmlformats.org/officeDocument/2006/relationships/hyperlink" Target="http://es.fifa.com/worldcup/teams/team=43909/index.html" TargetMode="External"/><Relationship Id="rId59" Type="http://schemas.openxmlformats.org/officeDocument/2006/relationships/hyperlink" Target="http://es.euro2008.uefa.com/tournament/teams/team=58837/index.html" TargetMode="External"/><Relationship Id="rId103" Type="http://schemas.openxmlformats.org/officeDocument/2006/relationships/hyperlink" Target="http://es.euro2008.uefa.com/tournament/teams/team=110/index.html" TargetMode="External"/><Relationship Id="rId108" Type="http://schemas.openxmlformats.org/officeDocument/2006/relationships/hyperlink" Target="http://es.euro2008.uefa.com/tournament/teams/team=110/index.html" TargetMode="External"/><Relationship Id="rId124" Type="http://schemas.openxmlformats.org/officeDocument/2006/relationships/hyperlink" Target="http://es.euro2008.uefa.com/tournament/teams/team=110/index.html" TargetMode="External"/><Relationship Id="rId129" Type="http://schemas.openxmlformats.org/officeDocument/2006/relationships/image" Target="../media/image28.png"/><Relationship Id="rId54" Type="http://schemas.openxmlformats.org/officeDocument/2006/relationships/hyperlink" Target="http://es.euro2008.uefa.com/tournament/teams/team=58837/index.html" TargetMode="External"/><Relationship Id="rId70" Type="http://schemas.openxmlformats.org/officeDocument/2006/relationships/hyperlink" Target="http://es.euro2008.uefa.com/tournament/teams/team=135/index.html" TargetMode="External"/><Relationship Id="rId75" Type="http://schemas.openxmlformats.org/officeDocument/2006/relationships/hyperlink" Target="http://es.euro2008.uefa.com/tournament/teams/team=128/index.html" TargetMode="External"/><Relationship Id="rId91" Type="http://schemas.openxmlformats.org/officeDocument/2006/relationships/hyperlink" Target="http://es.euro2008.uefa.com/tournament/teams/team=110/index.html" TargetMode="External"/><Relationship Id="rId96" Type="http://schemas.openxmlformats.org/officeDocument/2006/relationships/hyperlink" Target="http://es.euro2008.uefa.com/tournament/teams/team=110/index.html" TargetMode="External"/><Relationship Id="rId1" Type="http://schemas.openxmlformats.org/officeDocument/2006/relationships/hyperlink" Target="http://es.euro2008.uefa.com/tournament/teams/team=110/index.html" TargetMode="External"/><Relationship Id="rId6" Type="http://schemas.openxmlformats.org/officeDocument/2006/relationships/hyperlink" Target="http://es.euro2008.uefa.com/tournament/teams/team=110/index.html" TargetMode="External"/><Relationship Id="rId23" Type="http://schemas.openxmlformats.org/officeDocument/2006/relationships/hyperlink" Target="http://es.fifa.com/worldcup/teams/team=43849/index.html" TargetMode="External"/><Relationship Id="rId28" Type="http://schemas.openxmlformats.org/officeDocument/2006/relationships/hyperlink" Target="http://es.fifa.com/worldcup/teams/team=43822/index.html" TargetMode="External"/><Relationship Id="rId49" Type="http://schemas.openxmlformats.org/officeDocument/2006/relationships/hyperlink" Target="http://es.euro2008.uefa.com/tournament/teams/team=128/index.html" TargetMode="External"/><Relationship Id="rId114" Type="http://schemas.openxmlformats.org/officeDocument/2006/relationships/hyperlink" Target="http://es.euro2008.uefa.com/tournament/teams/team=58837/index.html" TargetMode="External"/><Relationship Id="rId119" Type="http://schemas.openxmlformats.org/officeDocument/2006/relationships/hyperlink" Target="http://es.euro2008.uefa.com/tournament/teams/team=58837/index.html" TargetMode="External"/><Relationship Id="rId44" Type="http://schemas.openxmlformats.org/officeDocument/2006/relationships/hyperlink" Target="http://es.euro2008.uefa.com/tournament/teams/team=58837/index.html" TargetMode="External"/><Relationship Id="rId60" Type="http://schemas.openxmlformats.org/officeDocument/2006/relationships/hyperlink" Target="http://es.euro2008.uefa.com/tournament/teams/team=110/index.html" TargetMode="External"/><Relationship Id="rId65" Type="http://schemas.openxmlformats.org/officeDocument/2006/relationships/hyperlink" Target="http://es.euro2008.uefa.com/tournament/teams/team=135/index.html" TargetMode="External"/><Relationship Id="rId81" Type="http://schemas.openxmlformats.org/officeDocument/2006/relationships/hyperlink" Target="http://es.euro2008.uefa.com/tournament/teams/team=128/index.html" TargetMode="External"/><Relationship Id="rId86" Type="http://schemas.openxmlformats.org/officeDocument/2006/relationships/hyperlink" Target="http://es.euro2008.uefa.com/tournament/teams/team=58837/index.html" TargetMode="External"/><Relationship Id="rId13" Type="http://schemas.openxmlformats.org/officeDocument/2006/relationships/hyperlink" Target="http://es.fifa.com/worldcup/teams/team=43930/index.html" TargetMode="External"/><Relationship Id="rId18" Type="http://schemas.openxmlformats.org/officeDocument/2006/relationships/hyperlink" Target="http://es.fifa.com/worldcup/teams/team=43860/index.html" TargetMode="External"/><Relationship Id="rId39" Type="http://schemas.openxmlformats.org/officeDocument/2006/relationships/hyperlink" Target="http://es.fifa.com/worldcup/teams/team=43941/index.html" TargetMode="External"/><Relationship Id="rId109" Type="http://schemas.openxmlformats.org/officeDocument/2006/relationships/hyperlink" Target="http://es.euro2008.uefa.com/tournament/teams/team=128/index.html" TargetMode="External"/><Relationship Id="rId34" Type="http://schemas.openxmlformats.org/officeDocument/2006/relationships/hyperlink" Target="http://es.fifa.com/worldcup/teams/team=43922/index.html" TargetMode="External"/><Relationship Id="rId50" Type="http://schemas.openxmlformats.org/officeDocument/2006/relationships/hyperlink" Target="http://es.euro2008.uefa.com/tournament/teams/team=58837/index.html" TargetMode="External"/><Relationship Id="rId55" Type="http://schemas.openxmlformats.org/officeDocument/2006/relationships/hyperlink" Target="http://es.euro2008.uefa.com/tournament/teams/team=110/index.html" TargetMode="External"/><Relationship Id="rId76" Type="http://schemas.openxmlformats.org/officeDocument/2006/relationships/hyperlink" Target="http://es.euro2008.uefa.com/tournament/teams/team=110/index.html" TargetMode="External"/><Relationship Id="rId97" Type="http://schemas.openxmlformats.org/officeDocument/2006/relationships/hyperlink" Target="http://es.euro2008.uefa.com/tournament/teams/team=128/index.html" TargetMode="External"/><Relationship Id="rId104" Type="http://schemas.openxmlformats.org/officeDocument/2006/relationships/hyperlink" Target="http://es.euro2008.uefa.com/tournament/teams/team=58837/index.html" TargetMode="External"/><Relationship Id="rId120" Type="http://schemas.openxmlformats.org/officeDocument/2006/relationships/hyperlink" Target="http://es.euro2008.uefa.com/tournament/teams/team=110/index.html" TargetMode="External"/><Relationship Id="rId125" Type="http://schemas.openxmlformats.org/officeDocument/2006/relationships/hyperlink" Target="http://es.euro2008.uefa.com/tournament/teams/team=135/index.html" TargetMode="External"/><Relationship Id="rId7" Type="http://schemas.openxmlformats.org/officeDocument/2006/relationships/hyperlink" Target="http://es.euro2008.uefa.com/tournament/teams/team=128/index.html" TargetMode="External"/><Relationship Id="rId71" Type="http://schemas.openxmlformats.org/officeDocument/2006/relationships/hyperlink" Target="http://es.euro2008.uefa.com/tournament/teams/team=58837/index.html" TargetMode="External"/><Relationship Id="rId92" Type="http://schemas.openxmlformats.org/officeDocument/2006/relationships/hyperlink" Target="http://es.euro2008.uefa.com/tournament/teams/team=58837/index.html" TargetMode="External"/><Relationship Id="rId2" Type="http://schemas.openxmlformats.org/officeDocument/2006/relationships/hyperlink" Target="http://es.euro2008.uefa.com/tournament/teams/team=58837/index.html" TargetMode="External"/><Relationship Id="rId29" Type="http://schemas.openxmlformats.org/officeDocument/2006/relationships/hyperlink" Target="http://es.fifa.com/worldcup/teams/team=43819/index.html" TargetMode="External"/><Relationship Id="rId24" Type="http://schemas.openxmlformats.org/officeDocument/2006/relationships/hyperlink" Target="http://es.fifa.com/worldcup/teams/team=1902465/index.html" TargetMode="External"/><Relationship Id="rId40" Type="http://schemas.openxmlformats.org/officeDocument/2006/relationships/hyperlink" Target="http://es.fifa.com/worldcup/teams/team=43948/index.html" TargetMode="External"/><Relationship Id="rId45" Type="http://schemas.openxmlformats.org/officeDocument/2006/relationships/hyperlink" Target="http://es.euro2008.uefa.com/tournament/teams/team=128/index.html" TargetMode="External"/><Relationship Id="rId66" Type="http://schemas.openxmlformats.org/officeDocument/2006/relationships/hyperlink" Target="http://es.euro2008.uefa.com/tournament/teams/team=58837/index.html" TargetMode="External"/><Relationship Id="rId87" Type="http://schemas.openxmlformats.org/officeDocument/2006/relationships/hyperlink" Target="http://es.euro2008.uefa.com/tournament/teams/team=128/index.html" TargetMode="External"/><Relationship Id="rId110" Type="http://schemas.openxmlformats.org/officeDocument/2006/relationships/hyperlink" Target="http://es.euro2008.uefa.com/tournament/teams/team=58837/index.html" TargetMode="External"/><Relationship Id="rId115" Type="http://schemas.openxmlformats.org/officeDocument/2006/relationships/hyperlink" Target="http://es.euro2008.uefa.com/tournament/teams/team=110/index.html" TargetMode="External"/><Relationship Id="rId61" Type="http://schemas.openxmlformats.org/officeDocument/2006/relationships/hyperlink" Target="http://es.euro2008.uefa.com/tournament/teams/team=128/index.html" TargetMode="External"/><Relationship Id="rId82" Type="http://schemas.openxmlformats.org/officeDocument/2006/relationships/hyperlink" Target="http://es.euro2008.uefa.com/tournament/teams/team=135/index.html" TargetMode="External"/><Relationship Id="rId19" Type="http://schemas.openxmlformats.org/officeDocument/2006/relationships/hyperlink" Target="http://es.fifa.com/worldcup/teams/team=43925/index.html" TargetMode="External"/><Relationship Id="rId14" Type="http://schemas.openxmlformats.org/officeDocument/2006/relationships/hyperlink" Target="http://es.fifa.com/worldcup/teams/team=43960/index.html" TargetMode="External"/><Relationship Id="rId30" Type="http://schemas.openxmlformats.org/officeDocument/2006/relationships/hyperlink" Target="http://es.fifa.com/worldcup/teams/team=43969/index.html" TargetMode="External"/><Relationship Id="rId35" Type="http://schemas.openxmlformats.org/officeDocument/2006/relationships/hyperlink" Target="http://es.fifa.com/worldcup/teams/team=43963/index.html" TargetMode="External"/><Relationship Id="rId56" Type="http://schemas.openxmlformats.org/officeDocument/2006/relationships/hyperlink" Target="http://es.euro2008.uefa.com/tournament/teams/team=58837/index.html" TargetMode="External"/><Relationship Id="rId77" Type="http://schemas.openxmlformats.org/officeDocument/2006/relationships/hyperlink" Target="http://es.euro2008.uefa.com/tournament/teams/team=135/index.html" TargetMode="External"/><Relationship Id="rId100" Type="http://schemas.openxmlformats.org/officeDocument/2006/relationships/hyperlink" Target="http://es.euro2008.uefa.com/tournament/teams/team=110/index.html" TargetMode="External"/><Relationship Id="rId105" Type="http://schemas.openxmlformats.org/officeDocument/2006/relationships/hyperlink" Target="http://es.euro2008.uefa.com/tournament/teams/team=128/index.html" TargetMode="External"/><Relationship Id="rId126" Type="http://schemas.openxmlformats.org/officeDocument/2006/relationships/hyperlink" Target="http://es.euro2008.uefa.com/tournament/teams/team=58837/index.html" TargetMode="External"/><Relationship Id="rId8" Type="http://schemas.openxmlformats.org/officeDocument/2006/relationships/hyperlink" Target="http://es.euro2008.uefa.com/tournament/teams/team=58837/index.html" TargetMode="External"/><Relationship Id="rId51" Type="http://schemas.openxmlformats.org/officeDocument/2006/relationships/hyperlink" Target="http://es.euro2008.uefa.com/tournament/teams/team=128/index.html" TargetMode="External"/><Relationship Id="rId72" Type="http://schemas.openxmlformats.org/officeDocument/2006/relationships/hyperlink" Target="http://es.euro2008.uefa.com/tournament/teams/team=110/index.html" TargetMode="External"/><Relationship Id="rId93" Type="http://schemas.openxmlformats.org/officeDocument/2006/relationships/hyperlink" Target="http://es.euro2008.uefa.com/tournament/teams/team=128/index.html" TargetMode="External"/><Relationship Id="rId98" Type="http://schemas.openxmlformats.org/officeDocument/2006/relationships/hyperlink" Target="http://es.euro2008.uefa.com/tournament/teams/team=58837/index.html" TargetMode="External"/><Relationship Id="rId121" Type="http://schemas.openxmlformats.org/officeDocument/2006/relationships/hyperlink" Target="http://es.euro2008.uefa.com/tournament/teams/team=128/index.html" TargetMode="External"/><Relationship Id="rId3" Type="http://schemas.openxmlformats.org/officeDocument/2006/relationships/hyperlink" Target="http://es.euro2008.uefa.com/tournament/teams/team=128/index.html" TargetMode="External"/><Relationship Id="rId25" Type="http://schemas.openxmlformats.org/officeDocument/2006/relationships/hyperlink" Target="http://es.fifa.com/worldcup/teams/team=43911/index.html" TargetMode="External"/><Relationship Id="rId46" Type="http://schemas.openxmlformats.org/officeDocument/2006/relationships/hyperlink" Target="http://es.euro2008.uefa.com/tournament/teams/team=135/index.html" TargetMode="External"/><Relationship Id="rId67" Type="http://schemas.openxmlformats.org/officeDocument/2006/relationships/hyperlink" Target="http://es.euro2008.uefa.com/tournament/teams/team=110/index.html" TargetMode="External"/><Relationship Id="rId116" Type="http://schemas.openxmlformats.org/officeDocument/2006/relationships/hyperlink" Target="http://es.euro2008.uefa.com/tournament/teams/team=58837/index.html" TargetMode="External"/><Relationship Id="rId20" Type="http://schemas.openxmlformats.org/officeDocument/2006/relationships/hyperlink" Target="http://es.fifa.com/worldcup/teams/team=43883/index.html" TargetMode="External"/><Relationship Id="rId41" Type="http://schemas.openxmlformats.org/officeDocument/2006/relationships/hyperlink" Target="http://es.fifa.com/worldcup/teams/team=43843/index.html" TargetMode="External"/><Relationship Id="rId62" Type="http://schemas.openxmlformats.org/officeDocument/2006/relationships/hyperlink" Target="http://es.euro2008.uefa.com/tournament/teams/team=58837/index.html" TargetMode="External"/><Relationship Id="rId83" Type="http://schemas.openxmlformats.org/officeDocument/2006/relationships/hyperlink" Target="http://es.euro2008.uefa.com/tournament/teams/team=58837/index.html" TargetMode="External"/><Relationship Id="rId88" Type="http://schemas.openxmlformats.org/officeDocument/2006/relationships/hyperlink" Target="http://es.euro2008.uefa.com/tournament/teams/team=110/index.html" TargetMode="External"/><Relationship Id="rId111" Type="http://schemas.openxmlformats.org/officeDocument/2006/relationships/hyperlink" Target="http://es.euro2008.uefa.com/tournament/teams/team=128/index.html" TargetMode="External"/><Relationship Id="rId15" Type="http://schemas.openxmlformats.org/officeDocument/2006/relationships/hyperlink" Target="http://es.fifa.com/worldcup/teams/team=43949/index.html" TargetMode="External"/><Relationship Id="rId36" Type="http://schemas.openxmlformats.org/officeDocument/2006/relationships/hyperlink" Target="http://es.fifa.com/worldcup/teams/team=43942/index.html" TargetMode="External"/><Relationship Id="rId57" Type="http://schemas.openxmlformats.org/officeDocument/2006/relationships/hyperlink" Target="http://es.euro2008.uefa.com/tournament/teams/team=128/index.html" TargetMode="External"/><Relationship Id="rId106" Type="http://schemas.openxmlformats.org/officeDocument/2006/relationships/hyperlink" Target="http://es.euro2008.uefa.com/tournament/teams/team=135/index.html" TargetMode="External"/><Relationship Id="rId127" Type="http://schemas.openxmlformats.org/officeDocument/2006/relationships/printerSettings" Target="../printerSettings/printerSettings4.bin"/><Relationship Id="rId10" Type="http://schemas.openxmlformats.org/officeDocument/2006/relationships/hyperlink" Target="http://es.euro2008.uefa.com/tournament/teams/team=110/index.html" TargetMode="External"/><Relationship Id="rId31" Type="http://schemas.openxmlformats.org/officeDocument/2006/relationships/hyperlink" Target="http://es.fifa.com/worldcup/teams/team=43976/index.html" TargetMode="External"/><Relationship Id="rId52" Type="http://schemas.openxmlformats.org/officeDocument/2006/relationships/hyperlink" Target="http://es.euro2008.uefa.com/tournament/teams/team=110/index.html" TargetMode="External"/><Relationship Id="rId73" Type="http://schemas.openxmlformats.org/officeDocument/2006/relationships/hyperlink" Target="http://es.euro2008.uefa.com/tournament/teams/team=128/index.html" TargetMode="External"/><Relationship Id="rId78" Type="http://schemas.openxmlformats.org/officeDocument/2006/relationships/hyperlink" Target="http://es.euro2008.uefa.com/tournament/teams/team=58837/index.html" TargetMode="External"/><Relationship Id="rId94" Type="http://schemas.openxmlformats.org/officeDocument/2006/relationships/hyperlink" Target="http://es.euro2008.uefa.com/tournament/teams/team=135/index.html" TargetMode="External"/><Relationship Id="rId99" Type="http://schemas.openxmlformats.org/officeDocument/2006/relationships/hyperlink" Target="http://es.euro2008.uefa.com/tournament/teams/team=128/index.html" TargetMode="External"/><Relationship Id="rId101" Type="http://schemas.openxmlformats.org/officeDocument/2006/relationships/hyperlink" Target="http://es.euro2008.uefa.com/tournament/teams/team=135/index.html" TargetMode="External"/><Relationship Id="rId122" Type="http://schemas.openxmlformats.org/officeDocument/2006/relationships/hyperlink" Target="http://es.euro2008.uefa.com/tournament/teams/team=58837/index.html" TargetMode="External"/><Relationship Id="rId4" Type="http://schemas.openxmlformats.org/officeDocument/2006/relationships/hyperlink" Target="http://es.euro2008.uefa.com/tournament/teams/team=135/index.html" TargetMode="External"/><Relationship Id="rId9" Type="http://schemas.openxmlformats.org/officeDocument/2006/relationships/hyperlink" Target="http://es.euro2008.uefa.com/tournament/teams/team=128/index.html" TargetMode="External"/><Relationship Id="rId26" Type="http://schemas.openxmlformats.org/officeDocument/2006/relationships/hyperlink" Target="http://es.fifa.com/worldcup/teams/team=43921/index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marca.com/deporte/futbol/mundial/sudafrica-2010/calendario.html" TargetMode="External"/><Relationship Id="rId1" Type="http://schemas.openxmlformats.org/officeDocument/2006/relationships/hyperlink" Target="es.fifa.com/mm/document/.../2010fwc_matchschedule_3004_es.pdf" TargetMode="External"/><Relationship Id="rId4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es.euro2008.uefa.com/tournament/teams/team=110/index.html" TargetMode="External"/><Relationship Id="rId18" Type="http://schemas.openxmlformats.org/officeDocument/2006/relationships/hyperlink" Target="http://es.euro2008.uefa.com/tournament/teams/team=110/index.html" TargetMode="External"/><Relationship Id="rId26" Type="http://schemas.openxmlformats.org/officeDocument/2006/relationships/hyperlink" Target="http://es.euro2008.uefa.com/tournament/teams/team=128/index.html" TargetMode="External"/><Relationship Id="rId39" Type="http://schemas.openxmlformats.org/officeDocument/2006/relationships/hyperlink" Target="http://es.euro2008.uefa.com/tournament/teams/team=135/index.html" TargetMode="External"/><Relationship Id="rId21" Type="http://schemas.openxmlformats.org/officeDocument/2006/relationships/hyperlink" Target="http://es.euro2008.uefa.com/tournament/teams/team=128/index.html" TargetMode="External"/><Relationship Id="rId34" Type="http://schemas.openxmlformats.org/officeDocument/2006/relationships/hyperlink" Target="http://es.euro2008.uefa.com/tournament/teams/team=135/index.html" TargetMode="External"/><Relationship Id="rId42" Type="http://schemas.openxmlformats.org/officeDocument/2006/relationships/hyperlink" Target="http://es.euro2008.uefa.com/tournament/teams/team=128/index.html" TargetMode="External"/><Relationship Id="rId47" Type="http://schemas.openxmlformats.org/officeDocument/2006/relationships/hyperlink" Target="http://es.euro2008.uefa.com/tournament/teams/team=58837/index.html" TargetMode="External"/><Relationship Id="rId50" Type="http://schemas.openxmlformats.org/officeDocument/2006/relationships/printerSettings" Target="../printerSettings/printerSettings5.bin"/><Relationship Id="rId7" Type="http://schemas.openxmlformats.org/officeDocument/2006/relationships/hyperlink" Target="http://es.euro2008.uefa.com/tournament/teams/team=58837/index.html" TargetMode="External"/><Relationship Id="rId2" Type="http://schemas.openxmlformats.org/officeDocument/2006/relationships/hyperlink" Target="http://es.euro2008.uefa.com/tournament/teams/team=58837/index.html" TargetMode="External"/><Relationship Id="rId16" Type="http://schemas.openxmlformats.org/officeDocument/2006/relationships/hyperlink" Target="http://es.euro2008.uefa.com/tournament/teams/team=135/index.html" TargetMode="External"/><Relationship Id="rId29" Type="http://schemas.openxmlformats.org/officeDocument/2006/relationships/hyperlink" Target="http://es.euro2008.uefa.com/tournament/teams/team=110/index.html" TargetMode="External"/><Relationship Id="rId11" Type="http://schemas.openxmlformats.org/officeDocument/2006/relationships/hyperlink" Target="http://es.euro2008.uefa.com/tournament/teams/team=58837/index.html" TargetMode="External"/><Relationship Id="rId24" Type="http://schemas.openxmlformats.org/officeDocument/2006/relationships/hyperlink" Target="http://es.euro2008.uefa.com/tournament/teams/team=58837/index.html" TargetMode="External"/><Relationship Id="rId32" Type="http://schemas.openxmlformats.org/officeDocument/2006/relationships/hyperlink" Target="http://es.euro2008.uefa.com/tournament/teams/team=128/index.html" TargetMode="External"/><Relationship Id="rId37" Type="http://schemas.openxmlformats.org/officeDocument/2006/relationships/hyperlink" Target="http://es.euro2008.uefa.com/tournament/teams/team=58837/index.html" TargetMode="External"/><Relationship Id="rId40" Type="http://schemas.openxmlformats.org/officeDocument/2006/relationships/hyperlink" Target="http://es.euro2008.uefa.com/tournament/teams/team=58837/index.html" TargetMode="External"/><Relationship Id="rId45" Type="http://schemas.openxmlformats.org/officeDocument/2006/relationships/hyperlink" Target="http://es.euro2008.uefa.com/tournament/teams/team=110/index.html" TargetMode="External"/><Relationship Id="rId5" Type="http://schemas.openxmlformats.org/officeDocument/2006/relationships/hyperlink" Target="http://es.euro2008.uefa.com/tournament/teams/team=110/index.html" TargetMode="External"/><Relationship Id="rId15" Type="http://schemas.openxmlformats.org/officeDocument/2006/relationships/hyperlink" Target="http://es.euro2008.uefa.com/tournament/teams/team=128/index.html" TargetMode="External"/><Relationship Id="rId23" Type="http://schemas.openxmlformats.org/officeDocument/2006/relationships/hyperlink" Target="http://es.euro2008.uefa.com/tournament/teams/team=135/index.html" TargetMode="External"/><Relationship Id="rId28" Type="http://schemas.openxmlformats.org/officeDocument/2006/relationships/hyperlink" Target="http://es.euro2008.uefa.com/tournament/teams/team=58837/index.html" TargetMode="External"/><Relationship Id="rId36" Type="http://schemas.openxmlformats.org/officeDocument/2006/relationships/hyperlink" Target="http://es.euro2008.uefa.com/tournament/teams/team=110/index.html" TargetMode="External"/><Relationship Id="rId49" Type="http://schemas.openxmlformats.org/officeDocument/2006/relationships/hyperlink" Target="http://es.euro2008.uefa.com/tournament/teams/team=110/index.html" TargetMode="External"/><Relationship Id="rId10" Type="http://schemas.openxmlformats.org/officeDocument/2006/relationships/hyperlink" Target="http://es.euro2008.uefa.com/tournament/teams/team=135/index.html" TargetMode="External"/><Relationship Id="rId19" Type="http://schemas.openxmlformats.org/officeDocument/2006/relationships/hyperlink" Target="http://es.euro2008.uefa.com/tournament/teams/team=128/index.html" TargetMode="External"/><Relationship Id="rId31" Type="http://schemas.openxmlformats.org/officeDocument/2006/relationships/hyperlink" Target="http://es.euro2008.uefa.com/tournament/teams/team=58837/index.html" TargetMode="External"/><Relationship Id="rId44" Type="http://schemas.openxmlformats.org/officeDocument/2006/relationships/hyperlink" Target="http://es.euro2008.uefa.com/tournament/teams/team=128/index.html" TargetMode="External"/><Relationship Id="rId52" Type="http://schemas.openxmlformats.org/officeDocument/2006/relationships/image" Target="../media/image67.png"/><Relationship Id="rId4" Type="http://schemas.openxmlformats.org/officeDocument/2006/relationships/hyperlink" Target="http://es.euro2008.uefa.com/tournament/teams/team=58837/index.html" TargetMode="External"/><Relationship Id="rId9" Type="http://schemas.openxmlformats.org/officeDocument/2006/relationships/hyperlink" Target="http://es.euro2008.uefa.com/tournament/teams/team=110/index.html" TargetMode="External"/><Relationship Id="rId14" Type="http://schemas.openxmlformats.org/officeDocument/2006/relationships/hyperlink" Target="http://es.euro2008.uefa.com/tournament/teams/team=58837/index.html" TargetMode="External"/><Relationship Id="rId22" Type="http://schemas.openxmlformats.org/officeDocument/2006/relationships/hyperlink" Target="http://es.euro2008.uefa.com/tournament/teams/team=110/index.html" TargetMode="External"/><Relationship Id="rId27" Type="http://schemas.openxmlformats.org/officeDocument/2006/relationships/hyperlink" Target="http://es.euro2008.uefa.com/tournament/teams/team=135/index.html" TargetMode="External"/><Relationship Id="rId30" Type="http://schemas.openxmlformats.org/officeDocument/2006/relationships/hyperlink" Target="http://es.euro2008.uefa.com/tournament/teams/team=128/index.html" TargetMode="External"/><Relationship Id="rId35" Type="http://schemas.openxmlformats.org/officeDocument/2006/relationships/hyperlink" Target="http://es.euro2008.uefa.com/tournament/teams/team=58837/index.html" TargetMode="External"/><Relationship Id="rId43" Type="http://schemas.openxmlformats.org/officeDocument/2006/relationships/hyperlink" Target="http://es.euro2008.uefa.com/tournament/teams/team=58837/index.html" TargetMode="External"/><Relationship Id="rId48" Type="http://schemas.openxmlformats.org/officeDocument/2006/relationships/hyperlink" Target="http://es.euro2008.uefa.com/tournament/teams/team=128/index.html" TargetMode="External"/><Relationship Id="rId8" Type="http://schemas.openxmlformats.org/officeDocument/2006/relationships/hyperlink" Target="http://es.euro2008.uefa.com/tournament/teams/team=128/index.html" TargetMode="External"/><Relationship Id="rId51" Type="http://schemas.openxmlformats.org/officeDocument/2006/relationships/drawing" Target="../drawings/drawing6.xml"/><Relationship Id="rId3" Type="http://schemas.openxmlformats.org/officeDocument/2006/relationships/hyperlink" Target="http://es.euro2008.uefa.com/tournament/teams/team=128/index.html" TargetMode="External"/><Relationship Id="rId12" Type="http://schemas.openxmlformats.org/officeDocument/2006/relationships/hyperlink" Target="http://es.euro2008.uefa.com/tournament/teams/team=47/index.html" TargetMode="External"/><Relationship Id="rId17" Type="http://schemas.openxmlformats.org/officeDocument/2006/relationships/hyperlink" Target="http://es.euro2008.uefa.com/tournament/teams/team=58837/index.html" TargetMode="External"/><Relationship Id="rId25" Type="http://schemas.openxmlformats.org/officeDocument/2006/relationships/hyperlink" Target="http://es.euro2008.uefa.com/tournament/teams/team=110/index.html" TargetMode="External"/><Relationship Id="rId33" Type="http://schemas.openxmlformats.org/officeDocument/2006/relationships/hyperlink" Target="http://es.euro2008.uefa.com/tournament/teams/team=110/index.html" TargetMode="External"/><Relationship Id="rId38" Type="http://schemas.openxmlformats.org/officeDocument/2006/relationships/hyperlink" Target="http://es.euro2008.uefa.com/tournament/teams/team=128/index.html" TargetMode="External"/><Relationship Id="rId46" Type="http://schemas.openxmlformats.org/officeDocument/2006/relationships/hyperlink" Target="http://es.euro2008.uefa.com/tournament/teams/team=135/index.html" TargetMode="External"/><Relationship Id="rId20" Type="http://schemas.openxmlformats.org/officeDocument/2006/relationships/hyperlink" Target="http://es.euro2008.uefa.com/tournament/teams/team=58837/index.html" TargetMode="External"/><Relationship Id="rId41" Type="http://schemas.openxmlformats.org/officeDocument/2006/relationships/hyperlink" Target="http://es.euro2008.uefa.com/tournament/teams/team=110/index.html" TargetMode="External"/><Relationship Id="rId1" Type="http://schemas.openxmlformats.org/officeDocument/2006/relationships/hyperlink" Target="http://es.euro2008.uefa.com/tournament/teams/team=110/index.html" TargetMode="External"/><Relationship Id="rId6" Type="http://schemas.openxmlformats.org/officeDocument/2006/relationships/hyperlink" Target="http://es.euro2008.uefa.com/tournament/teams/team=128/index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marca.com/2011/12/02/multimedia/graficos/132284536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41"/>
  <sheetViews>
    <sheetView showGridLines="0" showRowColHeaders="0" zoomScaleNormal="100" workbookViewId="0"/>
  </sheetViews>
  <sheetFormatPr baseColWidth="10" defaultColWidth="0" defaultRowHeight="15" zeroHeight="1" x14ac:dyDescent="0.25"/>
  <cols>
    <col min="1" max="20" width="11.42578125" customWidth="1"/>
    <col min="21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</sheetData>
  <sheetProtection sheet="1" objects="1" scenarios="1"/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F0"/>
  </sheetPr>
  <dimension ref="A1:Y42"/>
  <sheetViews>
    <sheetView showGridLines="0" workbookViewId="0">
      <selection activeCell="T37" sqref="T37"/>
    </sheetView>
  </sheetViews>
  <sheetFormatPr baseColWidth="10" defaultColWidth="0" defaultRowHeight="15" zeroHeight="1" x14ac:dyDescent="0.25"/>
  <cols>
    <col min="1" max="2" width="3.7109375" style="16" customWidth="1"/>
    <col min="3" max="3" width="15.7109375" style="16" customWidth="1"/>
    <col min="4" max="5" width="3.7109375" style="16" customWidth="1"/>
    <col min="6" max="6" width="15.7109375" style="16" customWidth="1"/>
    <col min="7" max="7" width="3.7109375" style="16" customWidth="1"/>
    <col min="8" max="8" width="11.42578125" style="16" customWidth="1"/>
    <col min="9" max="9" width="15.7109375" style="16" customWidth="1"/>
    <col min="10" max="16" width="3.7109375" style="16" customWidth="1"/>
    <col min="17" max="18" width="11.42578125" style="16" customWidth="1"/>
    <col min="19" max="19" width="15.7109375" style="16" customWidth="1"/>
    <col min="20" max="21" width="3.7109375" style="16" customWidth="1"/>
    <col min="22" max="22" width="15.7109375" style="16" customWidth="1"/>
    <col min="23" max="23" width="11.42578125" style="16" customWidth="1"/>
    <col min="24" max="28" width="11.42578125" style="16" hidden="1" customWidth="1"/>
    <col min="29" max="16384" width="11.42578125" style="16" hidden="1"/>
  </cols>
  <sheetData>
    <row r="1" spans="1:25" ht="19.5" thickBot="1" x14ac:dyDescent="0.35">
      <c r="A1" s="19"/>
      <c r="B1" s="20" t="s">
        <v>64</v>
      </c>
      <c r="C1" s="20"/>
      <c r="D1" s="19"/>
      <c r="E1" s="19"/>
      <c r="F1" s="19"/>
      <c r="I1" s="19" t="s">
        <v>65</v>
      </c>
      <c r="J1" s="21" t="s">
        <v>66</v>
      </c>
      <c r="K1" s="21" t="s">
        <v>67</v>
      </c>
      <c r="L1" s="22" t="s">
        <v>68</v>
      </c>
      <c r="M1" s="22" t="s">
        <v>69</v>
      </c>
      <c r="N1" s="22" t="s">
        <v>70</v>
      </c>
      <c r="O1" s="22" t="s">
        <v>71</v>
      </c>
      <c r="P1" s="22" t="s">
        <v>72</v>
      </c>
      <c r="Q1" s="24" t="s">
        <v>76</v>
      </c>
      <c r="S1" s="92" t="s">
        <v>77</v>
      </c>
      <c r="T1" s="93"/>
      <c r="U1" s="93"/>
      <c r="V1" s="94"/>
    </row>
    <row r="2" spans="1:25" ht="15" customHeight="1" x14ac:dyDescent="0.25">
      <c r="A2" s="19">
        <f t="shared" ref="A2:A7" si="0">IF(ISBLANK(D2),0,1)</f>
        <v>1</v>
      </c>
      <c r="B2" s="26">
        <f t="shared" ref="B2:B7" si="1">IF(D2&gt;E2,1,0)</f>
        <v>0</v>
      </c>
      <c r="C2" s="27" t="s">
        <v>2</v>
      </c>
      <c r="D2" s="28">
        <v>0</v>
      </c>
      <c r="E2" s="28">
        <v>1</v>
      </c>
      <c r="F2" s="27" t="s">
        <v>3</v>
      </c>
      <c r="G2" s="29">
        <f t="shared" ref="G2:G7" si="2">IF(E2&gt;D2,1,0)</f>
        <v>1</v>
      </c>
      <c r="I2" s="30" t="s">
        <v>2</v>
      </c>
      <c r="J2" s="19">
        <f>SUMIF(C:C,I2,A:A)+SUMIF(F:F,I2,A:A)</f>
        <v>3</v>
      </c>
      <c r="K2" s="19">
        <f>SUMIF(C:C,I2,B:B) + SUMIF(F:F,I2,G:G)</f>
        <v>1</v>
      </c>
      <c r="L2" s="19">
        <f>J2-(K2+M2)</f>
        <v>0</v>
      </c>
      <c r="M2" s="19">
        <f>SUMIF(C:C,I2,G:G)+SUMIF(F:F,I2,B:B)</f>
        <v>2</v>
      </c>
      <c r="N2" s="19">
        <f>3*K2+L2</f>
        <v>3</v>
      </c>
      <c r="O2" s="19">
        <f>SUMIF(C:C,I2,D:D)+SUMIF(F:F,I2,E:E)</f>
        <v>3</v>
      </c>
      <c r="P2" s="19">
        <f>SUMIF(C:C,I2,E:E)+SUMIF(F:F,I2,D:D)</f>
        <v>3</v>
      </c>
      <c r="Q2" s="33">
        <f>N2*10000+(O2-P2)*100+O2</f>
        <v>30003</v>
      </c>
      <c r="S2" s="80" t="str">
        <f>I6</f>
        <v>Portugal</v>
      </c>
      <c r="T2" s="37">
        <v>2</v>
      </c>
      <c r="U2" s="37">
        <v>3</v>
      </c>
      <c r="V2" s="81" t="str">
        <f>I15</f>
        <v>Alemania</v>
      </c>
    </row>
    <row r="3" spans="1:25" x14ac:dyDescent="0.25">
      <c r="A3" s="19">
        <f t="shared" si="0"/>
        <v>1</v>
      </c>
      <c r="B3" s="35">
        <f t="shared" si="1"/>
        <v>1</v>
      </c>
      <c r="C3" s="36" t="s">
        <v>5</v>
      </c>
      <c r="D3" s="37">
        <v>2</v>
      </c>
      <c r="E3" s="37">
        <v>0</v>
      </c>
      <c r="F3" s="36" t="s">
        <v>6</v>
      </c>
      <c r="G3" s="38">
        <f t="shared" si="2"/>
        <v>0</v>
      </c>
      <c r="I3" s="30" t="s">
        <v>3</v>
      </c>
      <c r="J3" s="19">
        <f>SUMIF(C:C,I3,A:A)+SUMIF(F:F,I3,A:A)</f>
        <v>3</v>
      </c>
      <c r="K3" s="19">
        <f>SUMIF(C:C,I3,B:B) + SUMIF(F:F,I3,G:G)</f>
        <v>1</v>
      </c>
      <c r="L3" s="19">
        <f>J3-(K3+M3)</f>
        <v>0</v>
      </c>
      <c r="M3" s="19">
        <f>SUMIF(C:C,I3,G:G)+SUMIF(F:F,I3,B:B)</f>
        <v>2</v>
      </c>
      <c r="N3" s="19">
        <f>3*K3+L3</f>
        <v>3</v>
      </c>
      <c r="O3" s="19">
        <f>SUMIF(C:C,I3,D:D)+SUMIF(F:F,I3,E:E)</f>
        <v>4</v>
      </c>
      <c r="P3" s="19">
        <f>SUMIF(C:C,I3,E:E)+SUMIF(F:F,I3,D:D)</f>
        <v>6</v>
      </c>
      <c r="Q3" s="33">
        <f>N3*10000+(O3-P3)*100+O3</f>
        <v>29804</v>
      </c>
      <c r="S3" s="80" t="str">
        <f>I14</f>
        <v>Croacia</v>
      </c>
      <c r="T3" s="37">
        <v>2</v>
      </c>
      <c r="U3" s="37">
        <v>4</v>
      </c>
      <c r="V3" s="81" t="str">
        <f>I7</f>
        <v>Turquía</v>
      </c>
    </row>
    <row r="4" spans="1:25" x14ac:dyDescent="0.25">
      <c r="A4" s="19">
        <f t="shared" si="0"/>
        <v>1</v>
      </c>
      <c r="B4" s="35">
        <f t="shared" si="1"/>
        <v>0</v>
      </c>
      <c r="C4" s="36" t="s">
        <v>3</v>
      </c>
      <c r="D4" s="37">
        <v>1</v>
      </c>
      <c r="E4" s="37">
        <v>3</v>
      </c>
      <c r="F4" s="36" t="s">
        <v>5</v>
      </c>
      <c r="G4" s="38">
        <f t="shared" si="2"/>
        <v>1</v>
      </c>
      <c r="I4" s="30" t="s">
        <v>5</v>
      </c>
      <c r="J4" s="19">
        <f>SUMIF(C:C,I4,A:A)+SUMIF(F:F,I4,A:A)</f>
        <v>3</v>
      </c>
      <c r="K4" s="19">
        <f>SUMIF(C:C,I4,B:B) + SUMIF(F:F,I4,G:G)</f>
        <v>2</v>
      </c>
      <c r="L4" s="19">
        <f>J4-(K4+M4)</f>
        <v>0</v>
      </c>
      <c r="M4" s="19">
        <f>SUMIF(C:C,I4,G:G)+SUMIF(F:F,I4,B:B)</f>
        <v>1</v>
      </c>
      <c r="N4" s="19">
        <f>3*K4+L4</f>
        <v>6</v>
      </c>
      <c r="O4" s="19">
        <f>SUMIF(C:C,I4,D:D)+SUMIF(F:F,I4,E:E)</f>
        <v>5</v>
      </c>
      <c r="P4" s="19">
        <f>SUMIF(C:C,I4,E:E)+SUMIF(F:F,I4,D:D)</f>
        <v>3</v>
      </c>
      <c r="Q4" s="33">
        <f>N4*10000+(O4-P4)*100+O4</f>
        <v>60205</v>
      </c>
      <c r="S4" s="80" t="str">
        <f>I22</f>
        <v>Holanda</v>
      </c>
      <c r="T4" s="37">
        <v>1</v>
      </c>
      <c r="U4" s="37">
        <v>3</v>
      </c>
      <c r="V4" s="81" t="str">
        <f>I31</f>
        <v>Rusia</v>
      </c>
      <c r="Y4" s="82"/>
    </row>
    <row r="5" spans="1:25" ht="15.75" thickBot="1" x14ac:dyDescent="0.3">
      <c r="A5" s="19">
        <f t="shared" si="0"/>
        <v>1</v>
      </c>
      <c r="B5" s="35">
        <f t="shared" si="1"/>
        <v>0</v>
      </c>
      <c r="C5" s="36" t="s">
        <v>2</v>
      </c>
      <c r="D5" s="37">
        <v>1</v>
      </c>
      <c r="E5" s="37">
        <v>2</v>
      </c>
      <c r="F5" s="36" t="s">
        <v>6</v>
      </c>
      <c r="G5" s="38">
        <f t="shared" si="2"/>
        <v>1</v>
      </c>
      <c r="I5" s="30" t="s">
        <v>6</v>
      </c>
      <c r="J5" s="19">
        <f>SUMIF(C:C,I5,A:A)+SUMIF(F:F,I5,A:A)</f>
        <v>3</v>
      </c>
      <c r="K5" s="19">
        <f>SUMIF(C:C,I5,B:B) + SUMIF(F:F,I5,G:G)</f>
        <v>2</v>
      </c>
      <c r="L5" s="19">
        <f>J5-(K5+M5)</f>
        <v>0</v>
      </c>
      <c r="M5" s="19">
        <f>SUMIF(C:C,I5,G:G)+SUMIF(F:F,I5,B:B)</f>
        <v>1</v>
      </c>
      <c r="N5" s="19">
        <f>3*K5+L5</f>
        <v>6</v>
      </c>
      <c r="O5" s="19">
        <f>SUMIF(C:C,I5,D:D)+SUMIF(F:F,I5,E:E)</f>
        <v>5</v>
      </c>
      <c r="P5" s="19">
        <f>SUMIF(C:C,I5,E:E)+SUMIF(F:F,I5,D:D)</f>
        <v>5</v>
      </c>
      <c r="Q5" s="33">
        <f>N5*10000+(O5-P5)*100+O5</f>
        <v>60005</v>
      </c>
      <c r="S5" s="41" t="str">
        <f>I30</f>
        <v>España</v>
      </c>
      <c r="T5" s="42">
        <v>4</v>
      </c>
      <c r="U5" s="42">
        <v>2</v>
      </c>
      <c r="V5" s="83" t="str">
        <f>I23</f>
        <v>Italia</v>
      </c>
    </row>
    <row r="6" spans="1:25" ht="15.75" thickBot="1" x14ac:dyDescent="0.3">
      <c r="A6" s="19">
        <f t="shared" si="0"/>
        <v>1</v>
      </c>
      <c r="B6" s="35">
        <f t="shared" si="1"/>
        <v>1</v>
      </c>
      <c r="C6" s="36" t="s">
        <v>2</v>
      </c>
      <c r="D6" s="37">
        <v>2</v>
      </c>
      <c r="E6" s="37">
        <v>0</v>
      </c>
      <c r="F6" s="36" t="s">
        <v>5</v>
      </c>
      <c r="G6" s="38">
        <f t="shared" si="2"/>
        <v>0</v>
      </c>
      <c r="H6" s="44"/>
      <c r="I6" s="44" t="str">
        <f>INDEX(I2:I5,MATCH(MAX(Q2:Q5),Q2:Q5,0))</f>
        <v>Portugal</v>
      </c>
      <c r="S6" s="49"/>
      <c r="T6" s="49"/>
      <c r="U6" s="49"/>
      <c r="V6" s="49"/>
    </row>
    <row r="7" spans="1:25" ht="15.75" thickBot="1" x14ac:dyDescent="0.3">
      <c r="A7" s="19">
        <f t="shared" si="0"/>
        <v>1</v>
      </c>
      <c r="B7" s="45">
        <f t="shared" si="1"/>
        <v>1</v>
      </c>
      <c r="C7" s="46" t="s">
        <v>6</v>
      </c>
      <c r="D7" s="42">
        <v>3</v>
      </c>
      <c r="E7" s="42">
        <v>2</v>
      </c>
      <c r="F7" s="46" t="s">
        <v>3</v>
      </c>
      <c r="G7" s="47">
        <f t="shared" si="2"/>
        <v>0</v>
      </c>
      <c r="H7" s="44"/>
      <c r="I7" s="44" t="str">
        <f>INDEX(I2:I5,MATCH(LARGE(Q2:Q5,2),Q2:Q5,0))</f>
        <v>Turquía</v>
      </c>
      <c r="S7" s="95" t="s">
        <v>78</v>
      </c>
      <c r="T7" s="96"/>
      <c r="U7" s="96"/>
      <c r="V7" s="97"/>
    </row>
    <row r="8" spans="1:25" x14ac:dyDescent="0.25">
      <c r="S8" s="80" t="str">
        <f>IF(T2&gt;U2,S2,V2)</f>
        <v>Alemania</v>
      </c>
      <c r="T8" s="84">
        <v>3</v>
      </c>
      <c r="U8" s="84">
        <v>2</v>
      </c>
      <c r="V8" s="81" t="str">
        <f>IF(T3&gt;U3,S3,V3)</f>
        <v>Turquía</v>
      </c>
    </row>
    <row r="9" spans="1:25" ht="19.5" thickBot="1" x14ac:dyDescent="0.35">
      <c r="A9" s="19"/>
      <c r="B9" s="20" t="s">
        <v>73</v>
      </c>
      <c r="C9" s="20"/>
      <c r="D9" s="19"/>
      <c r="E9" s="19"/>
      <c r="F9" s="19"/>
      <c r="I9" s="19" t="s">
        <v>65</v>
      </c>
      <c r="J9" s="21" t="s">
        <v>66</v>
      </c>
      <c r="K9" s="21" t="s">
        <v>67</v>
      </c>
      <c r="L9" s="22" t="s">
        <v>68</v>
      </c>
      <c r="M9" s="22" t="s">
        <v>69</v>
      </c>
      <c r="N9" s="22" t="s">
        <v>70</v>
      </c>
      <c r="O9" s="22" t="s">
        <v>71</v>
      </c>
      <c r="P9" s="22" t="s">
        <v>72</v>
      </c>
      <c r="Q9" s="24" t="s">
        <v>76</v>
      </c>
      <c r="S9" s="41" t="str">
        <f>IF(T4&gt;U4,S4,V4)</f>
        <v>Rusia</v>
      </c>
      <c r="T9" s="85">
        <v>0</v>
      </c>
      <c r="U9" s="85">
        <v>3</v>
      </c>
      <c r="V9" s="83" t="str">
        <f>IF(T5&gt;U5,S5,V5)</f>
        <v>España</v>
      </c>
    </row>
    <row r="10" spans="1:25" ht="15.75" thickBot="1" x14ac:dyDescent="0.3">
      <c r="A10" s="19">
        <f t="shared" ref="A10:A15" si="3">IF(ISBLANK(D10),0,1)</f>
        <v>1</v>
      </c>
      <c r="B10" s="26">
        <f t="shared" ref="B10:B15" si="4">IF(D10&gt;E10,1,0)</f>
        <v>0</v>
      </c>
      <c r="C10" s="27" t="s">
        <v>10</v>
      </c>
      <c r="D10" s="28">
        <v>0</v>
      </c>
      <c r="E10" s="28">
        <v>1</v>
      </c>
      <c r="F10" s="27" t="s">
        <v>11</v>
      </c>
      <c r="G10" s="29">
        <f t="shared" ref="G10:G15" si="5">IF(E10&gt;D10,1,0)</f>
        <v>1</v>
      </c>
      <c r="I10" s="30" t="s">
        <v>10</v>
      </c>
      <c r="J10" s="19">
        <f>SUMIF(C:C,I10,A:A)+SUMIF(F:F,I10,A:A)</f>
        <v>3</v>
      </c>
      <c r="K10" s="19">
        <f>SUMIF(C:C,I10,B:B) + SUMIF(F:F,I10,G:G)</f>
        <v>0</v>
      </c>
      <c r="L10" s="19">
        <f>J10-(K10+M10)</f>
        <v>1</v>
      </c>
      <c r="M10" s="19">
        <f>SUMIF(C:C,I10,G:G)+SUMIF(F:F,I10,B:B)</f>
        <v>2</v>
      </c>
      <c r="N10" s="19">
        <f>3*K10+L10</f>
        <v>1</v>
      </c>
      <c r="O10" s="19">
        <f>SUMIF(C:C,I10,D:D)+SUMIF(F:F,I10,E:E)</f>
        <v>1</v>
      </c>
      <c r="P10" s="19">
        <f>SUMIF(C:C,I10,E:E)+SUMIF(F:F,I10,D:D)</f>
        <v>3</v>
      </c>
      <c r="Q10" s="33">
        <f>N10*10000+(O10-P10)*100+O10</f>
        <v>9801</v>
      </c>
      <c r="S10" s="86"/>
      <c r="T10" s="49"/>
      <c r="U10" s="49"/>
      <c r="V10" s="86"/>
    </row>
    <row r="11" spans="1:25" x14ac:dyDescent="0.25">
      <c r="A11" s="19">
        <f t="shared" si="3"/>
        <v>1</v>
      </c>
      <c r="B11" s="35">
        <f t="shared" si="4"/>
        <v>1</v>
      </c>
      <c r="C11" s="36" t="s">
        <v>13</v>
      </c>
      <c r="D11" s="37">
        <v>2</v>
      </c>
      <c r="E11" s="37">
        <v>0</v>
      </c>
      <c r="F11" s="36" t="s">
        <v>14</v>
      </c>
      <c r="G11" s="38">
        <f t="shared" si="5"/>
        <v>0</v>
      </c>
      <c r="I11" s="30" t="s">
        <v>11</v>
      </c>
      <c r="J11" s="19">
        <f>SUMIF(C:C,I11,A:A)+SUMIF(F:F,I11,A:A)</f>
        <v>3</v>
      </c>
      <c r="K11" s="19">
        <f>SUMIF(C:C,I11,B:B) + SUMIF(F:F,I11,G:G)</f>
        <v>3</v>
      </c>
      <c r="L11" s="19">
        <f>J11-(K11+M11)</f>
        <v>0</v>
      </c>
      <c r="M11" s="19">
        <f>SUMIF(C:C,I11,G:G)+SUMIF(F:F,I11,B:B)</f>
        <v>0</v>
      </c>
      <c r="N11" s="19">
        <f>3*K11+L11</f>
        <v>9</v>
      </c>
      <c r="O11" s="19">
        <f>SUMIF(C:C,I11,D:D)+SUMIF(F:F,I11,E:E)</f>
        <v>4</v>
      </c>
      <c r="P11" s="19">
        <f>SUMIF(C:C,I11,E:E)+SUMIF(F:F,I11,D:D)</f>
        <v>1</v>
      </c>
      <c r="Q11" s="33">
        <f>N11*10000+(O11-P11)*100+O11</f>
        <v>90304</v>
      </c>
      <c r="S11" s="95" t="s">
        <v>79</v>
      </c>
      <c r="T11" s="96"/>
      <c r="U11" s="96"/>
      <c r="V11" s="97"/>
    </row>
    <row r="12" spans="1:25" ht="15.75" thickBot="1" x14ac:dyDescent="0.3">
      <c r="A12" s="19">
        <f t="shared" si="3"/>
        <v>1</v>
      </c>
      <c r="B12" s="35">
        <f t="shared" si="4"/>
        <v>1</v>
      </c>
      <c r="C12" s="36" t="s">
        <v>11</v>
      </c>
      <c r="D12" s="37">
        <v>2</v>
      </c>
      <c r="E12" s="37">
        <v>1</v>
      </c>
      <c r="F12" s="36" t="s">
        <v>13</v>
      </c>
      <c r="G12" s="38">
        <f t="shared" si="5"/>
        <v>0</v>
      </c>
      <c r="I12" s="30" t="s">
        <v>13</v>
      </c>
      <c r="J12" s="19">
        <f>SUMIF(C:C,I12,A:A)+SUMIF(F:F,I12,A:A)</f>
        <v>3</v>
      </c>
      <c r="K12" s="19">
        <f>SUMIF(C:C,I12,B:B) + SUMIF(F:F,I12,G:G)</f>
        <v>2</v>
      </c>
      <c r="L12" s="19">
        <f>J12-(K12+M12)</f>
        <v>0</v>
      </c>
      <c r="M12" s="19">
        <f>SUMIF(C:C,I12,G:G)+SUMIF(F:F,I12,B:B)</f>
        <v>1</v>
      </c>
      <c r="N12" s="19">
        <f>3*K12+L12</f>
        <v>6</v>
      </c>
      <c r="O12" s="19">
        <f>SUMIF(C:C,I12,D:D)+SUMIF(F:F,I12,E:E)</f>
        <v>4</v>
      </c>
      <c r="P12" s="19">
        <f>SUMIF(C:C,I12,E:E)+SUMIF(F:F,I12,D:D)</f>
        <v>2</v>
      </c>
      <c r="Q12" s="33">
        <f>N12*10000+(O12-P12)*100+O12</f>
        <v>60204</v>
      </c>
      <c r="S12" s="41" t="str">
        <f>IF(T8&gt;U8,S8,V8)</f>
        <v>Alemania</v>
      </c>
      <c r="T12" s="87">
        <v>0</v>
      </c>
      <c r="U12" s="87">
        <v>1</v>
      </c>
      <c r="V12" s="83" t="str">
        <f>IF(T9&gt;U9,S9,V9)</f>
        <v>España</v>
      </c>
    </row>
    <row r="13" spans="1:25" ht="15.75" thickBot="1" x14ac:dyDescent="0.3">
      <c r="A13" s="19">
        <f t="shared" si="3"/>
        <v>1</v>
      </c>
      <c r="B13" s="35">
        <f t="shared" si="4"/>
        <v>0</v>
      </c>
      <c r="C13" s="36" t="s">
        <v>10</v>
      </c>
      <c r="D13" s="37">
        <v>1</v>
      </c>
      <c r="E13" s="37">
        <v>1</v>
      </c>
      <c r="F13" s="36" t="s">
        <v>14</v>
      </c>
      <c r="G13" s="38">
        <f t="shared" si="5"/>
        <v>0</v>
      </c>
      <c r="I13" s="30" t="s">
        <v>14</v>
      </c>
      <c r="J13" s="19">
        <f>SUMIF(C:C,I13,A:A)+SUMIF(F:F,I13,A:A)</f>
        <v>3</v>
      </c>
      <c r="K13" s="19">
        <f>SUMIF(C:C,I13,B:B) + SUMIF(F:F,I13,G:G)</f>
        <v>0</v>
      </c>
      <c r="L13" s="19">
        <f>J13-(K13+M13)</f>
        <v>1</v>
      </c>
      <c r="M13" s="19">
        <f>SUMIF(C:C,I13,G:G)+SUMIF(F:F,I13,B:B)</f>
        <v>2</v>
      </c>
      <c r="N13" s="19">
        <f>3*K13+L13</f>
        <v>1</v>
      </c>
      <c r="O13" s="19">
        <f>SUMIF(C:C,I13,D:D)+SUMIF(F:F,I13,E:E)</f>
        <v>1</v>
      </c>
      <c r="P13" s="19">
        <f>SUMIF(C:C,I13,E:E)+SUMIF(F:F,I13,D:D)</f>
        <v>4</v>
      </c>
      <c r="Q13" s="33">
        <f>N13*10000+(O13-P13)*100+O13</f>
        <v>9701</v>
      </c>
      <c r="S13" s="82"/>
      <c r="T13" s="82"/>
      <c r="U13" s="82"/>
      <c r="V13" s="82"/>
    </row>
    <row r="14" spans="1:25" x14ac:dyDescent="0.25">
      <c r="A14" s="19">
        <f t="shared" si="3"/>
        <v>1</v>
      </c>
      <c r="B14" s="35">
        <f t="shared" si="4"/>
        <v>0</v>
      </c>
      <c r="C14" s="36" t="s">
        <v>14</v>
      </c>
      <c r="D14" s="37">
        <v>0</v>
      </c>
      <c r="E14" s="37">
        <v>1</v>
      </c>
      <c r="F14" s="36" t="s">
        <v>11</v>
      </c>
      <c r="G14" s="38">
        <f t="shared" si="5"/>
        <v>1</v>
      </c>
      <c r="H14" s="44"/>
      <c r="I14" s="44" t="str">
        <f>INDEX(I10:I13,MATCH(MAX(Q10:Q13),Q10:Q13,0))</f>
        <v>Croacia</v>
      </c>
      <c r="S14" s="51" t="s">
        <v>81</v>
      </c>
      <c r="V14" s="18" t="s">
        <v>285</v>
      </c>
    </row>
    <row r="15" spans="1:25" ht="15.75" thickBot="1" x14ac:dyDescent="0.3">
      <c r="A15" s="19">
        <f t="shared" si="3"/>
        <v>1</v>
      </c>
      <c r="B15" s="45">
        <f t="shared" si="4"/>
        <v>0</v>
      </c>
      <c r="C15" s="46" t="s">
        <v>10</v>
      </c>
      <c r="D15" s="42">
        <v>0</v>
      </c>
      <c r="E15" s="42">
        <v>1</v>
      </c>
      <c r="F15" s="46" t="s">
        <v>13</v>
      </c>
      <c r="G15" s="47">
        <f t="shared" si="5"/>
        <v>1</v>
      </c>
      <c r="H15" s="44"/>
      <c r="I15" s="44" t="str">
        <f>INDEX(I10:I13,MATCH(LARGE(Q10:Q13,2),Q10:Q13,0))</f>
        <v>Alemania</v>
      </c>
      <c r="S15" s="88" t="str">
        <f>IF(T12&gt;U12,V12,S12)</f>
        <v>Alemania</v>
      </c>
      <c r="T15" s="89"/>
      <c r="U15" s="89"/>
      <c r="V15" s="18" t="s">
        <v>286</v>
      </c>
    </row>
    <row r="16" spans="1:25" x14ac:dyDescent="0.25">
      <c r="V16" s="18" t="s">
        <v>297</v>
      </c>
    </row>
    <row r="17" spans="1:24" ht="19.5" thickBot="1" x14ac:dyDescent="0.35">
      <c r="A17" s="19"/>
      <c r="B17" s="20" t="s">
        <v>74</v>
      </c>
      <c r="C17" s="20"/>
      <c r="D17" s="19"/>
      <c r="E17" s="19"/>
      <c r="F17" s="19"/>
      <c r="I17" s="19" t="s">
        <v>65</v>
      </c>
      <c r="J17" s="21" t="s">
        <v>66</v>
      </c>
      <c r="K17" s="21" t="s">
        <v>67</v>
      </c>
      <c r="L17" s="22" t="s">
        <v>68</v>
      </c>
      <c r="M17" s="22" t="s">
        <v>69</v>
      </c>
      <c r="N17" s="22" t="s">
        <v>70</v>
      </c>
      <c r="O17" s="22" t="s">
        <v>71</v>
      </c>
      <c r="P17" s="22" t="s">
        <v>72</v>
      </c>
      <c r="Q17" s="24" t="s">
        <v>76</v>
      </c>
    </row>
    <row r="18" spans="1:24" x14ac:dyDescent="0.25">
      <c r="A18" s="19">
        <f t="shared" ref="A18:A23" si="6">IF(ISBLANK(D18),0,1)</f>
        <v>1</v>
      </c>
      <c r="B18" s="26">
        <f t="shared" ref="B18:B23" si="7">IF(D18&gt;E18,1,0)</f>
        <v>0</v>
      </c>
      <c r="C18" s="27" t="s">
        <v>18</v>
      </c>
      <c r="D18" s="28">
        <v>0</v>
      </c>
      <c r="E18" s="28">
        <v>0</v>
      </c>
      <c r="F18" s="27" t="s">
        <v>19</v>
      </c>
      <c r="G18" s="29">
        <f t="shared" ref="G18:G23" si="8">IF(E18&gt;D18,1,0)</f>
        <v>0</v>
      </c>
      <c r="I18" s="30" t="s">
        <v>18</v>
      </c>
      <c r="J18" s="19">
        <f>SUMIF(C:C,I18,A:A)+SUMIF(F:F,I18,A:A)</f>
        <v>3</v>
      </c>
      <c r="K18" s="19">
        <f>SUMIF(C:C,I18,B:B) + SUMIF(F:F,I18,G:G)</f>
        <v>0</v>
      </c>
      <c r="L18" s="19">
        <f>J18-(K18+M18)</f>
        <v>2</v>
      </c>
      <c r="M18" s="19">
        <f>SUMIF(C:C,I18,G:G)+SUMIF(F:F,I18,B:B)</f>
        <v>1</v>
      </c>
      <c r="N18" s="19">
        <f>3*K18+L18</f>
        <v>2</v>
      </c>
      <c r="O18" s="19">
        <f>SUMIF(C:C,I18,D:D)+SUMIF(F:F,I18,E:E)</f>
        <v>1</v>
      </c>
      <c r="P18" s="19">
        <f>SUMIF(C:C,I18,E:E)+SUMIF(F:F,I18,D:D)</f>
        <v>3</v>
      </c>
      <c r="Q18" s="33">
        <f>N18*10000+(O18-P18)*100+O18</f>
        <v>19801</v>
      </c>
      <c r="S18" s="51" t="s">
        <v>80</v>
      </c>
    </row>
    <row r="19" spans="1:24" ht="19.5" thickBot="1" x14ac:dyDescent="0.35">
      <c r="A19" s="19">
        <f t="shared" si="6"/>
        <v>1</v>
      </c>
      <c r="B19" s="35">
        <f t="shared" si="7"/>
        <v>1</v>
      </c>
      <c r="C19" s="36" t="s">
        <v>21</v>
      </c>
      <c r="D19" s="37">
        <v>3</v>
      </c>
      <c r="E19" s="37">
        <v>0</v>
      </c>
      <c r="F19" s="36" t="s">
        <v>22</v>
      </c>
      <c r="G19" s="38">
        <f t="shared" si="8"/>
        <v>0</v>
      </c>
      <c r="I19" s="30" t="s">
        <v>19</v>
      </c>
      <c r="J19" s="19">
        <f>SUMIF(C:C,I19,A:A)+SUMIF(F:F,I19,A:A)</f>
        <v>3</v>
      </c>
      <c r="K19" s="19">
        <f>SUMIF(C:C,I19,B:B) + SUMIF(F:F,I19,G:G)</f>
        <v>0</v>
      </c>
      <c r="L19" s="19">
        <f>J19-(K19+M19)</f>
        <v>1</v>
      </c>
      <c r="M19" s="19">
        <f>SUMIF(C:C,I19,G:G)+SUMIF(F:F,I19,B:B)</f>
        <v>2</v>
      </c>
      <c r="N19" s="19">
        <f>3*K19+L19</f>
        <v>1</v>
      </c>
      <c r="O19" s="19">
        <f>SUMIF(C:C,I19,D:D)+SUMIF(F:F,I19,E:E)</f>
        <v>1</v>
      </c>
      <c r="P19" s="19">
        <f>SUMIF(C:C,I19,E:E)+SUMIF(F:F,I19,D:D)</f>
        <v>6</v>
      </c>
      <c r="Q19" s="33">
        <f>N19*10000+(O19-P19)*100+O19</f>
        <v>9501</v>
      </c>
      <c r="S19" s="90" t="str">
        <f>IF(T12&gt;U12,S12,V12)</f>
        <v>España</v>
      </c>
    </row>
    <row r="20" spans="1:24" x14ac:dyDescent="0.25">
      <c r="A20" s="19">
        <f t="shared" si="6"/>
        <v>1</v>
      </c>
      <c r="B20" s="35">
        <f t="shared" si="7"/>
        <v>0</v>
      </c>
      <c r="C20" s="36" t="s">
        <v>22</v>
      </c>
      <c r="D20" s="37">
        <v>1</v>
      </c>
      <c r="E20" s="37">
        <v>1</v>
      </c>
      <c r="F20" s="36" t="s">
        <v>18</v>
      </c>
      <c r="G20" s="38">
        <f t="shared" si="8"/>
        <v>0</v>
      </c>
      <c r="I20" s="30" t="s">
        <v>21</v>
      </c>
      <c r="J20" s="19">
        <f>SUMIF(C:C,I20,A:A)+SUMIF(F:F,I20,A:A)</f>
        <v>3</v>
      </c>
      <c r="K20" s="19">
        <f>SUMIF(C:C,I20,B:B) + SUMIF(F:F,I20,G:G)</f>
        <v>3</v>
      </c>
      <c r="L20" s="19">
        <f>J20-(K20+M20)</f>
        <v>0</v>
      </c>
      <c r="M20" s="19">
        <f>SUMIF(C:C,I20,G:G)+SUMIF(F:F,I20,B:B)</f>
        <v>0</v>
      </c>
      <c r="N20" s="19">
        <f>3*K20+L20</f>
        <v>9</v>
      </c>
      <c r="O20" s="19">
        <f>SUMIF(C:C,I20,D:D)+SUMIF(F:F,I20,E:E)</f>
        <v>9</v>
      </c>
      <c r="P20" s="19">
        <f>SUMIF(C:C,I20,E:E)+SUMIF(F:F,I20,D:D)</f>
        <v>1</v>
      </c>
      <c r="Q20" s="33">
        <f>N20*10000+(O20-P20)*100+O20</f>
        <v>90809</v>
      </c>
    </row>
    <row r="21" spans="1:24" x14ac:dyDescent="0.25">
      <c r="A21" s="19">
        <f t="shared" si="6"/>
        <v>1</v>
      </c>
      <c r="B21" s="35">
        <f t="shared" si="7"/>
        <v>1</v>
      </c>
      <c r="C21" s="36" t="s">
        <v>21</v>
      </c>
      <c r="D21" s="37">
        <v>4</v>
      </c>
      <c r="E21" s="37">
        <v>1</v>
      </c>
      <c r="F21" s="36" t="s">
        <v>19</v>
      </c>
      <c r="G21" s="38">
        <f t="shared" si="8"/>
        <v>0</v>
      </c>
      <c r="I21" s="30" t="s">
        <v>22</v>
      </c>
      <c r="J21" s="19">
        <f>SUMIF(C:C,I21,A:A)+SUMIF(F:F,I21,A:A)</f>
        <v>3</v>
      </c>
      <c r="K21" s="19">
        <f>SUMIF(C:C,I21,B:B) + SUMIF(F:F,I21,G:G)</f>
        <v>1</v>
      </c>
      <c r="L21" s="19">
        <f>J21-(K21+M21)</f>
        <v>1</v>
      </c>
      <c r="M21" s="19">
        <f>SUMIF(C:C,I21,G:G)+SUMIF(F:F,I21,B:B)</f>
        <v>1</v>
      </c>
      <c r="N21" s="19">
        <f>3*K21+L21</f>
        <v>4</v>
      </c>
      <c r="O21" s="19">
        <f>SUMIF(C:C,I21,D:D)+SUMIF(F:F,I21,E:E)</f>
        <v>3</v>
      </c>
      <c r="P21" s="19">
        <f>SUMIF(C:C,I21,E:E)+SUMIF(F:F,I21,D:D)</f>
        <v>4</v>
      </c>
      <c r="Q21" s="33">
        <f>N21*10000+(O21-P21)*100+O21</f>
        <v>39903</v>
      </c>
    </row>
    <row r="22" spans="1:24" x14ac:dyDescent="0.25">
      <c r="A22" s="19">
        <f t="shared" si="6"/>
        <v>1</v>
      </c>
      <c r="B22" s="35">
        <f t="shared" si="7"/>
        <v>1</v>
      </c>
      <c r="C22" s="36" t="s">
        <v>21</v>
      </c>
      <c r="D22" s="37">
        <v>2</v>
      </c>
      <c r="E22" s="37">
        <v>0</v>
      </c>
      <c r="F22" s="36" t="s">
        <v>18</v>
      </c>
      <c r="G22" s="38">
        <f t="shared" si="8"/>
        <v>0</v>
      </c>
      <c r="H22" s="44"/>
      <c r="I22" s="44" t="str">
        <f>INDEX(I18:I21,MATCH(MAX(Q18:Q21),Q18:Q21,0))</f>
        <v>Holanda</v>
      </c>
    </row>
    <row r="23" spans="1:24" ht="15" customHeight="1" thickBot="1" x14ac:dyDescent="0.3">
      <c r="A23" s="19">
        <f t="shared" si="6"/>
        <v>1</v>
      </c>
      <c r="B23" s="45">
        <f t="shared" si="7"/>
        <v>0</v>
      </c>
      <c r="C23" s="46" t="s">
        <v>19</v>
      </c>
      <c r="D23" s="42">
        <v>0</v>
      </c>
      <c r="E23" s="42">
        <v>2</v>
      </c>
      <c r="F23" s="46" t="s">
        <v>22</v>
      </c>
      <c r="G23" s="47">
        <f t="shared" si="8"/>
        <v>1</v>
      </c>
      <c r="H23" s="44"/>
      <c r="I23" s="44" t="str">
        <f>INDEX(I18:I21,MATCH(LARGE(Q18:Q21,2),Q18:Q21,0))</f>
        <v>Italia</v>
      </c>
    </row>
    <row r="24" spans="1:24" x14ac:dyDescent="0.25"/>
    <row r="25" spans="1:24" ht="19.5" thickBot="1" x14ac:dyDescent="0.35">
      <c r="A25" s="19"/>
      <c r="B25" s="20" t="s">
        <v>75</v>
      </c>
      <c r="C25" s="20"/>
      <c r="D25" s="19"/>
      <c r="E25" s="19"/>
      <c r="F25" s="19"/>
      <c r="I25" s="19" t="s">
        <v>65</v>
      </c>
      <c r="J25" s="21" t="s">
        <v>66</v>
      </c>
      <c r="K25" s="21" t="s">
        <v>67</v>
      </c>
      <c r="L25" s="22" t="s">
        <v>68</v>
      </c>
      <c r="M25" s="22" t="s">
        <v>69</v>
      </c>
      <c r="N25" s="22" t="s">
        <v>70</v>
      </c>
      <c r="O25" s="22" t="s">
        <v>71</v>
      </c>
      <c r="P25" s="22" t="s">
        <v>72</v>
      </c>
      <c r="Q25" s="24" t="s">
        <v>76</v>
      </c>
    </row>
    <row r="26" spans="1:24" x14ac:dyDescent="0.25">
      <c r="A26" s="19">
        <f t="shared" ref="A26:A31" si="9">IF(ISBLANK(D26),0,1)</f>
        <v>1</v>
      </c>
      <c r="B26" s="26">
        <f t="shared" ref="B26:B31" si="10">IF(D26&gt;E26,1,0)</f>
        <v>1</v>
      </c>
      <c r="C26" s="27" t="s">
        <v>26</v>
      </c>
      <c r="D26" s="28">
        <v>4</v>
      </c>
      <c r="E26" s="28">
        <v>1</v>
      </c>
      <c r="F26" s="27" t="s">
        <v>27</v>
      </c>
      <c r="G26" s="29">
        <f t="shared" ref="G26:G31" si="11">IF(E26&gt;D26,1,0)</f>
        <v>0</v>
      </c>
      <c r="I26" s="30" t="s">
        <v>26</v>
      </c>
      <c r="J26" s="19">
        <f>SUMIF(C:C,I26,A:A)+SUMIF(F:F,I26,A:A)</f>
        <v>3</v>
      </c>
      <c r="K26" s="19">
        <f>SUMIF(C:C,I26,B:B) + SUMIF(F:F,I26,G:G)</f>
        <v>3</v>
      </c>
      <c r="L26" s="19">
        <f>J26-(K26+M26)</f>
        <v>0</v>
      </c>
      <c r="M26" s="19">
        <f>SUMIF(C:C,I26,G:G)+SUMIF(F:F,I26,B:B)</f>
        <v>0</v>
      </c>
      <c r="N26" s="19">
        <f>3*K26+L26</f>
        <v>9</v>
      </c>
      <c r="O26" s="19">
        <f>SUMIF(C:C,I26,D:D)+SUMIF(F:F,I26,E:E)</f>
        <v>8</v>
      </c>
      <c r="P26" s="19">
        <f>SUMIF(C:C,I26,E:E)+SUMIF(F:F,I26,D:D)</f>
        <v>3</v>
      </c>
      <c r="Q26" s="19">
        <f>N26*10000+(O26-P26)*100+O26</f>
        <v>90508</v>
      </c>
      <c r="X26" s="54"/>
    </row>
    <row r="27" spans="1:24" x14ac:dyDescent="0.25">
      <c r="A27" s="19">
        <f t="shared" si="9"/>
        <v>1</v>
      </c>
      <c r="B27" s="35">
        <f t="shared" si="10"/>
        <v>0</v>
      </c>
      <c r="C27" s="36" t="s">
        <v>29</v>
      </c>
      <c r="D27" s="37">
        <v>0</v>
      </c>
      <c r="E27" s="37">
        <v>2</v>
      </c>
      <c r="F27" s="36" t="s">
        <v>30</v>
      </c>
      <c r="G27" s="38">
        <f t="shared" si="11"/>
        <v>1</v>
      </c>
      <c r="I27" s="30" t="s">
        <v>27</v>
      </c>
      <c r="J27" s="19">
        <f>SUMIF(C:C,I27,A:A)+SUMIF(F:F,I27,A:A)</f>
        <v>3</v>
      </c>
      <c r="K27" s="19">
        <f>SUMIF(C:C,I27,B:B) + SUMIF(F:F,I27,G:G)</f>
        <v>2</v>
      </c>
      <c r="L27" s="19">
        <f>J27-(K27+M27)</f>
        <v>0</v>
      </c>
      <c r="M27" s="19">
        <f>SUMIF(C:C,I27,G:G)+SUMIF(F:F,I27,B:B)</f>
        <v>1</v>
      </c>
      <c r="N27" s="19">
        <f>3*K27+L27</f>
        <v>6</v>
      </c>
      <c r="O27" s="19">
        <f>SUMIF(C:C,I27,D:D)+SUMIF(F:F,I27,E:E)</f>
        <v>4</v>
      </c>
      <c r="P27" s="19">
        <f>SUMIF(C:C,I27,E:E)+SUMIF(F:F,I27,D:D)</f>
        <v>4</v>
      </c>
      <c r="Q27" s="19">
        <f>N27*10000+(O27-P27)*100+O27</f>
        <v>60004</v>
      </c>
    </row>
    <row r="28" spans="1:24" x14ac:dyDescent="0.25">
      <c r="A28" s="19">
        <f t="shared" si="9"/>
        <v>1</v>
      </c>
      <c r="B28" s="35">
        <f t="shared" si="10"/>
        <v>0</v>
      </c>
      <c r="C28" s="36" t="s">
        <v>30</v>
      </c>
      <c r="D28" s="37">
        <v>1</v>
      </c>
      <c r="E28" s="37">
        <v>2</v>
      </c>
      <c r="F28" s="36" t="s">
        <v>26</v>
      </c>
      <c r="G28" s="38">
        <f t="shared" si="11"/>
        <v>1</v>
      </c>
      <c r="I28" s="30" t="s">
        <v>29</v>
      </c>
      <c r="J28" s="19">
        <f>SUMIF(C:C,I28,A:A)+SUMIF(F:F,I28,A:A)</f>
        <v>3</v>
      </c>
      <c r="K28" s="19">
        <f>SUMIF(C:C,I28,B:B) + SUMIF(F:F,I28,G:G)</f>
        <v>0</v>
      </c>
      <c r="L28" s="19">
        <f>J28-(K28+M28)</f>
        <v>0</v>
      </c>
      <c r="M28" s="19">
        <f>SUMIF(C:C,I28,G:G)+SUMIF(F:F,I28,B:B)</f>
        <v>3</v>
      </c>
      <c r="N28" s="19">
        <f>3*K28+L28</f>
        <v>0</v>
      </c>
      <c r="O28" s="19">
        <f>SUMIF(C:C,I28,D:D)+SUMIF(F:F,I28,E:E)</f>
        <v>1</v>
      </c>
      <c r="P28" s="19">
        <f>SUMIF(C:C,I28,E:E)+SUMIF(F:F,I28,D:D)</f>
        <v>5</v>
      </c>
      <c r="Q28" s="19">
        <f>N28*10000+(O28-P28)*100+O28</f>
        <v>-399</v>
      </c>
    </row>
    <row r="29" spans="1:24" x14ac:dyDescent="0.25">
      <c r="A29" s="19">
        <f t="shared" si="9"/>
        <v>1</v>
      </c>
      <c r="B29" s="35">
        <f t="shared" si="10"/>
        <v>0</v>
      </c>
      <c r="C29" s="36" t="s">
        <v>29</v>
      </c>
      <c r="D29" s="37">
        <v>0</v>
      </c>
      <c r="E29" s="37">
        <v>1</v>
      </c>
      <c r="F29" s="36" t="s">
        <v>27</v>
      </c>
      <c r="G29" s="38">
        <f t="shared" si="11"/>
        <v>1</v>
      </c>
      <c r="I29" s="30" t="s">
        <v>30</v>
      </c>
      <c r="J29" s="19">
        <f>SUMIF(C:C,I29,A:A)+SUMIF(F:F,I29,A:A)</f>
        <v>3</v>
      </c>
      <c r="K29" s="19">
        <f>SUMIF(C:C,I29,B:B) + SUMIF(F:F,I29,G:G)</f>
        <v>1</v>
      </c>
      <c r="L29" s="19">
        <f>J29-(K29+M29)</f>
        <v>0</v>
      </c>
      <c r="M29" s="19">
        <f>SUMIF(C:C,I29,G:G)+SUMIF(F:F,I29,B:B)</f>
        <v>2</v>
      </c>
      <c r="N29" s="19">
        <f>3*K29+L29</f>
        <v>3</v>
      </c>
      <c r="O29" s="19">
        <f>SUMIF(C:C,I29,D:D)+SUMIF(F:F,I29,E:E)</f>
        <v>3</v>
      </c>
      <c r="P29" s="19">
        <f>SUMIF(C:C,I29,E:E)+SUMIF(F:F,I29,D:D)</f>
        <v>4</v>
      </c>
      <c r="Q29" s="19">
        <f>N29*10000+(O29-P29)*100+O29</f>
        <v>29903</v>
      </c>
    </row>
    <row r="30" spans="1:24" x14ac:dyDescent="0.25">
      <c r="A30" s="19">
        <f t="shared" si="9"/>
        <v>1</v>
      </c>
      <c r="B30" s="35">
        <f t="shared" si="10"/>
        <v>0</v>
      </c>
      <c r="C30" s="36" t="s">
        <v>29</v>
      </c>
      <c r="D30" s="37">
        <v>1</v>
      </c>
      <c r="E30" s="37">
        <v>2</v>
      </c>
      <c r="F30" s="36" t="s">
        <v>26</v>
      </c>
      <c r="G30" s="38">
        <f t="shared" si="11"/>
        <v>1</v>
      </c>
      <c r="H30" s="44"/>
      <c r="I30" s="44" t="str">
        <f>INDEX(I26:I29,MATCH(MAX(Q26:Q29),Q26:Q29,0))</f>
        <v>España</v>
      </c>
    </row>
    <row r="31" spans="1:24" ht="15.75" thickBot="1" x14ac:dyDescent="0.3">
      <c r="A31" s="19">
        <f t="shared" si="9"/>
        <v>1</v>
      </c>
      <c r="B31" s="45">
        <f t="shared" si="10"/>
        <v>1</v>
      </c>
      <c r="C31" s="46" t="s">
        <v>27</v>
      </c>
      <c r="D31" s="42">
        <v>2</v>
      </c>
      <c r="E31" s="42">
        <v>0</v>
      </c>
      <c r="F31" s="46" t="s">
        <v>30</v>
      </c>
      <c r="G31" s="47">
        <f t="shared" si="11"/>
        <v>0</v>
      </c>
      <c r="H31" s="44"/>
      <c r="I31" s="44" t="str">
        <f>INDEX(I26:I29,MATCH(LARGE(Q26:Q29,2),Q26:Q29,0))</f>
        <v>Rusia</v>
      </c>
    </row>
    <row r="32" spans="1:24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sheetProtection sheet="1" objects="1" scenarios="1"/>
  <mergeCells count="3">
    <mergeCell ref="S1:V1"/>
    <mergeCell ref="S7:V7"/>
    <mergeCell ref="S11:V11"/>
  </mergeCells>
  <phoneticPr fontId="8" type="noConversion"/>
  <hyperlinks>
    <hyperlink ref="C3" r:id="rId1" display="http://es.euro2008.uefa.com/tournament/teams/team=110/index.html"/>
    <hyperlink ref="C11" r:id="rId2" display="http://es.euro2008.uefa.com/tournament/teams/team=47/index.html"/>
    <hyperlink ref="C18" r:id="rId3" display="http://es.euro2008.uefa.com/tournament/teams/team=113/index.html"/>
    <hyperlink ref="C19" r:id="rId4" display="http://es.euro2008.uefa.com/tournament/teams/team=95/index.html"/>
    <hyperlink ref="I26" r:id="rId5" display="http://es.euro2008.uefa.com/tournament/teams/team=122/index.html"/>
    <hyperlink ref="I28" r:id="rId6" display="http://es.euro2008.uefa.com/tournament/teams/team=49/index.html"/>
    <hyperlink ref="F2" r:id="rId7" display="http://es.euro2008.uefa.com/tournament/teams/team=58837/index.html"/>
    <hyperlink ref="F19" r:id="rId8" display="http://es.euro2008.uefa.com/tournament/teams/team=66/index.html"/>
    <hyperlink ref="I29" r:id="rId9" display="http://es.euro2008.uefa.com/tournament/teams/team=127/index.html"/>
    <hyperlink ref="C2" r:id="rId10" display="http://es.euro2008.uefa.com/tournament/teams/team=128/index.html"/>
    <hyperlink ref="F3" r:id="rId11" display="http://es.euro2008.uefa.com/tournament/teams/team=135/index.html"/>
    <hyperlink ref="C10" r:id="rId12" display="http://es.euro2008.uefa.com/tournament/teams/team=8/index.html"/>
    <hyperlink ref="F18" r:id="rId13" display="http://es.euro2008.uefa.com/tournament/teams/team=43/index.html"/>
    <hyperlink ref="I27" r:id="rId14" display="http://es.euro2008.uefa.com/tournament/teams/team=57451/index.html"/>
    <hyperlink ref="C4" r:id="rId15" display="http://es.euro2008.uefa.com/tournament/teams/team=58837/index.html"/>
    <hyperlink ref="F4" r:id="rId16" display="http://es.euro2008.uefa.com/tournament/teams/team=110/index.html"/>
    <hyperlink ref="C5" r:id="rId17" display="http://es.euro2008.uefa.com/tournament/teams/team=128/index.html"/>
    <hyperlink ref="F5" r:id="rId18" display="http://es.euro2008.uefa.com/tournament/teams/team=58837/index.html"/>
    <hyperlink ref="C6" r:id="rId19" display="http://es.euro2008.uefa.com/tournament/teams/team=128/index.html"/>
    <hyperlink ref="F6" r:id="rId20" display="http://es.euro2008.uefa.com/tournament/teams/team=110/index.html"/>
    <hyperlink ref="C7" r:id="rId21" display="http://es.euro2008.uefa.com/tournament/teams/team=135/index.html"/>
    <hyperlink ref="F7" r:id="rId22" display="http://es.euro2008.uefa.com/tournament/teams/team=58837/index.html"/>
    <hyperlink ref="I2" r:id="rId23" display="http://es.euro2008.uefa.com/tournament/teams/team=128/index.html"/>
    <hyperlink ref="I3" r:id="rId24" display="http://es.euro2008.uefa.com/tournament/teams/team=58837/index.html"/>
    <hyperlink ref="I4" r:id="rId25" display="http://es.euro2008.uefa.com/tournament/teams/team=110/index.html"/>
    <hyperlink ref="I5" r:id="rId26" display="http://es.euro2008.uefa.com/tournament/teams/team=135/index.html"/>
    <hyperlink ref="C13" r:id="rId27" display="http://es.euro2008.uefa.com/tournament/teams/team=8/index.html"/>
    <hyperlink ref="C15" r:id="rId28" display="http://es.euro2008.uefa.com/tournament/teams/team=8/index.html"/>
    <hyperlink ref="C12" r:id="rId29" display="http://es.euro2008.uefa.com/tournament/teams/team=56370/index.html"/>
    <hyperlink ref="F14" r:id="rId30" display="http://es.euro2008.uefa.com/tournament/teams/team=56370/index.html"/>
    <hyperlink ref="F12" r:id="rId31" display="http://es.euro2008.uefa.com/tournament/teams/team=47/index.html"/>
    <hyperlink ref="F15" r:id="rId32" display="http://es.euro2008.uefa.com/tournament/teams/team=47/index.html"/>
    <hyperlink ref="F13" r:id="rId33" display="http://es.euro2008.uefa.com/tournament/teams/team=109/index.html"/>
    <hyperlink ref="C14" r:id="rId34" display="http://es.euro2008.uefa.com/tournament/teams/team=109/index.html"/>
    <hyperlink ref="I10" r:id="rId35" display="http://es.euro2008.uefa.com/tournament/teams/team=8/index.html"/>
    <hyperlink ref="I12" r:id="rId36" display="http://es.euro2008.uefa.com/tournament/teams/team=47/index.html"/>
    <hyperlink ref="I11" r:id="rId37" display="http://es.euro2008.uefa.com/tournament/teams/team=109/index.html"/>
    <hyperlink ref="I13" r:id="rId38" display="http://es.euro2008.uefa.com/tournament/teams/team=109/index.html"/>
    <hyperlink ref="F11" r:id="rId39" display="http://es.euro2008.uefa.com/tournament/teams/team=109/index.html"/>
    <hyperlink ref="F10" r:id="rId40" display="http://es.euro2008.uefa.com/tournament/teams/team=56370/index.html"/>
    <hyperlink ref="C20" r:id="rId41" display="http://es.euro2008.uefa.com/tournament/teams/team=66/index.html"/>
    <hyperlink ref="F21" r:id="rId42" display="http://es.euro2008.uefa.com/tournament/teams/team=43/index.html"/>
    <hyperlink ref="I19" r:id="rId43" display="http://es.euro2008.uefa.com/tournament/teams/team=43/index.html"/>
    <hyperlink ref="I18" r:id="rId44" display="http://es.euro2008.uefa.com/tournament/teams/team=113/index.html"/>
    <hyperlink ref="I20" r:id="rId45" display="http://es.euro2008.uefa.com/tournament/teams/team=95/index.html"/>
    <hyperlink ref="I21" r:id="rId46" display="http://es.euro2008.uefa.com/tournament/teams/team=66/index.html"/>
    <hyperlink ref="C22" r:id="rId47" display="http://es.euro2008.uefa.com/tournament/teams/team=95/index.html"/>
    <hyperlink ref="C23" r:id="rId48" display="http://es.euro2008.uefa.com/tournament/teams/team=43/index.html"/>
    <hyperlink ref="F22" r:id="rId49" display="http://es.euro2008.uefa.com/tournament/teams/team=113/index.html"/>
    <hyperlink ref="F23" r:id="rId50" display="http://es.euro2008.uefa.com/tournament/teams/team=66/index.html"/>
    <hyperlink ref="C21" r:id="rId51" display="http://es.euro2008.uefa.com/tournament/teams/team=95/index.html"/>
    <hyperlink ref="F20" r:id="rId52" display="http://es.euro2008.uefa.com/tournament/teams/team=113/index.html"/>
    <hyperlink ref="C26" r:id="rId53" display="http://es.euro2008.uefa.com/tournament/teams/team=122/index.html"/>
    <hyperlink ref="F28" r:id="rId54" display="http://es.euro2008.uefa.com/tournament/teams/team=122/index.html"/>
    <hyperlink ref="F30" r:id="rId55" display="http://es.euro2008.uefa.com/tournament/teams/team=122/index.html"/>
    <hyperlink ref="F26" r:id="rId56" display="http://es.euro2008.uefa.com/tournament/teams/team=57451/index.html"/>
    <hyperlink ref="F29" r:id="rId57" display="http://es.euro2008.uefa.com/tournament/teams/team=57451/index.html"/>
    <hyperlink ref="C30" r:id="rId58" display="http://es.euro2008.uefa.com/tournament/teams/team=49/index.html"/>
    <hyperlink ref="C29" r:id="rId59" display="http://es.euro2008.uefa.com/tournament/teams/team=49/index.html"/>
    <hyperlink ref="C27" r:id="rId60" display="http://es.euro2008.uefa.com/tournament/teams/team=49/index.html"/>
    <hyperlink ref="F31" r:id="rId61" display="http://es.euro2008.uefa.com/tournament/teams/team=127/index.html"/>
    <hyperlink ref="F27" r:id="rId62" display="http://es.euro2008.uefa.com/tournament/teams/team=127/index.html"/>
    <hyperlink ref="C28" r:id="rId63" display="http://es.euro2008.uefa.com/tournament/teams/team=127/index.html"/>
    <hyperlink ref="C31" r:id="rId64" display="http://es.euro2008.uefa.com/tournament/teams/team=57451/index.html"/>
    <hyperlink ref="V15" location="'Jornadas Euro'!A1" display="Resumen de jornadas"/>
    <hyperlink ref="V14" location="Portada!A1" display="Volver"/>
    <hyperlink ref="V16" location="'Mundial 2010'!A1" display="Mundial 2010"/>
  </hyperlinks>
  <pageMargins left="0.7" right="0.7" top="0.75" bottom="0.75" header="0.3" footer="0.3"/>
  <pageSetup paperSize="9" orientation="portrait" horizontalDpi="200" verticalDpi="200" r:id="rId65"/>
  <drawing r:id="rId66"/>
  <picture r:id="rId6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</sheetPr>
  <dimension ref="A1:N55"/>
  <sheetViews>
    <sheetView workbookViewId="0">
      <selection activeCell="G19" sqref="G19"/>
    </sheetView>
  </sheetViews>
  <sheetFormatPr baseColWidth="10" defaultColWidth="0" defaultRowHeight="16.5" customHeight="1" zeroHeight="1" x14ac:dyDescent="0.25"/>
  <cols>
    <col min="1" max="5" width="11.42578125" customWidth="1"/>
    <col min="6" max="6" width="41" customWidth="1"/>
    <col min="7" max="9" width="11.42578125" customWidth="1"/>
    <col min="10" max="10" width="17" customWidth="1"/>
    <col min="11" max="14" width="11.42578125" customWidth="1"/>
    <col min="15" max="16384" width="11.42578125" hidden="1"/>
  </cols>
  <sheetData>
    <row r="1" spans="1:6" ht="16.5" customHeight="1" x14ac:dyDescent="0.25">
      <c r="A1" s="10" t="s">
        <v>285</v>
      </c>
    </row>
    <row r="2" spans="1:6" ht="16.5" customHeight="1" x14ac:dyDescent="0.25">
      <c r="A2" s="10" t="s">
        <v>299</v>
      </c>
    </row>
    <row r="3" spans="1:6" ht="16.5" customHeight="1" x14ac:dyDescent="0.25">
      <c r="A3" s="10" t="s">
        <v>297</v>
      </c>
    </row>
    <row r="4" spans="1:6" ht="16.5" customHeight="1" x14ac:dyDescent="0.25">
      <c r="A4" s="98" t="s">
        <v>0</v>
      </c>
      <c r="B4" s="98"/>
      <c r="C4" s="98"/>
      <c r="D4" s="98"/>
      <c r="E4" s="98"/>
      <c r="F4" s="98"/>
    </row>
    <row r="5" spans="1:6" ht="16.5" customHeight="1" x14ac:dyDescent="0.25">
      <c r="A5" s="1">
        <v>1</v>
      </c>
      <c r="B5" s="3" t="s">
        <v>1</v>
      </c>
      <c r="C5" s="5" t="s">
        <v>2</v>
      </c>
      <c r="D5" s="6">
        <v>0.75</v>
      </c>
      <c r="E5" s="5" t="s">
        <v>3</v>
      </c>
      <c r="F5" s="1" t="s">
        <v>4</v>
      </c>
    </row>
    <row r="6" spans="1:6" ht="16.5" customHeight="1" x14ac:dyDescent="0.25">
      <c r="A6" s="1">
        <v>2</v>
      </c>
      <c r="B6" s="3" t="s">
        <v>1</v>
      </c>
      <c r="C6" s="5" t="s">
        <v>5</v>
      </c>
      <c r="D6" s="6">
        <v>0.86458333333333337</v>
      </c>
      <c r="E6" s="5" t="s">
        <v>6</v>
      </c>
      <c r="F6" s="1" t="s">
        <v>7</v>
      </c>
    </row>
    <row r="7" spans="1:6" ht="16.5" customHeight="1" x14ac:dyDescent="0.25">
      <c r="A7" s="98" t="s">
        <v>8</v>
      </c>
      <c r="B7" s="98"/>
      <c r="C7" s="98"/>
      <c r="D7" s="98"/>
      <c r="E7" s="98"/>
      <c r="F7" s="98"/>
    </row>
    <row r="8" spans="1:6" ht="16.5" customHeight="1" x14ac:dyDescent="0.25">
      <c r="A8" s="1">
        <v>3</v>
      </c>
      <c r="B8" s="3" t="s">
        <v>9</v>
      </c>
      <c r="C8" s="5" t="s">
        <v>10</v>
      </c>
      <c r="D8" s="6">
        <v>0.75</v>
      </c>
      <c r="E8" s="5" t="s">
        <v>11</v>
      </c>
      <c r="F8" s="1" t="s">
        <v>12</v>
      </c>
    </row>
    <row r="9" spans="1:6" ht="16.5" customHeight="1" x14ac:dyDescent="0.25">
      <c r="A9" s="1">
        <v>4</v>
      </c>
      <c r="B9" s="3" t="s">
        <v>9</v>
      </c>
      <c r="C9" s="5" t="s">
        <v>13</v>
      </c>
      <c r="D9" s="6">
        <v>0.86458333333333337</v>
      </c>
      <c r="E9" s="5" t="s">
        <v>14</v>
      </c>
      <c r="F9" s="1" t="s">
        <v>15</v>
      </c>
    </row>
    <row r="10" spans="1:6" ht="16.5" customHeight="1" x14ac:dyDescent="0.25">
      <c r="A10" s="98" t="s">
        <v>16</v>
      </c>
      <c r="B10" s="98"/>
      <c r="C10" s="98"/>
      <c r="D10" s="98"/>
      <c r="E10" s="98"/>
      <c r="F10" s="98"/>
    </row>
    <row r="11" spans="1:6" ht="16.5" customHeight="1" x14ac:dyDescent="0.25">
      <c r="A11" s="1">
        <v>5</v>
      </c>
      <c r="B11" s="3" t="s">
        <v>17</v>
      </c>
      <c r="C11" s="5" t="s">
        <v>18</v>
      </c>
      <c r="D11" s="6">
        <v>0.75</v>
      </c>
      <c r="E11" s="5" t="s">
        <v>19</v>
      </c>
      <c r="F11" s="1" t="s">
        <v>20</v>
      </c>
    </row>
    <row r="12" spans="1:6" ht="16.5" customHeight="1" x14ac:dyDescent="0.25">
      <c r="A12" s="1">
        <v>6</v>
      </c>
      <c r="B12" s="3" t="s">
        <v>17</v>
      </c>
      <c r="C12" s="5" t="s">
        <v>21</v>
      </c>
      <c r="D12" s="6">
        <v>0.86458333333333337</v>
      </c>
      <c r="E12" s="5" t="s">
        <v>22</v>
      </c>
      <c r="F12" s="1" t="s">
        <v>23</v>
      </c>
    </row>
    <row r="13" spans="1:6" ht="16.5" customHeight="1" x14ac:dyDescent="0.25">
      <c r="A13" s="98" t="s">
        <v>24</v>
      </c>
      <c r="B13" s="98"/>
      <c r="C13" s="98"/>
      <c r="D13" s="98"/>
      <c r="E13" s="98"/>
      <c r="F13" s="98"/>
    </row>
    <row r="14" spans="1:6" ht="16.5" customHeight="1" x14ac:dyDescent="0.25">
      <c r="A14" s="1">
        <v>7</v>
      </c>
      <c r="B14" s="3" t="s">
        <v>25</v>
      </c>
      <c r="C14" s="5" t="s">
        <v>26</v>
      </c>
      <c r="D14" s="6">
        <v>0.75</v>
      </c>
      <c r="E14" s="5" t="s">
        <v>27</v>
      </c>
      <c r="F14" s="1" t="s">
        <v>28</v>
      </c>
    </row>
    <row r="15" spans="1:6" ht="16.5" customHeight="1" x14ac:dyDescent="0.25">
      <c r="A15" s="1">
        <v>8</v>
      </c>
      <c r="B15" s="3" t="s">
        <v>25</v>
      </c>
      <c r="C15" s="5" t="s">
        <v>29</v>
      </c>
      <c r="D15" s="6">
        <v>0.86458333333333337</v>
      </c>
      <c r="E15" s="5" t="s">
        <v>30</v>
      </c>
      <c r="F15" s="1" t="s">
        <v>31</v>
      </c>
    </row>
    <row r="16" spans="1:6" ht="16.5" customHeight="1" x14ac:dyDescent="0.25">
      <c r="A16" s="98" t="s">
        <v>32</v>
      </c>
      <c r="B16" s="98"/>
      <c r="C16" s="98"/>
      <c r="D16" s="98"/>
      <c r="E16" s="98"/>
      <c r="F16" s="98"/>
    </row>
    <row r="17" spans="1:14" ht="16.5" customHeight="1" x14ac:dyDescent="0.25">
      <c r="A17" s="1">
        <v>9</v>
      </c>
      <c r="B17" s="3" t="s">
        <v>1</v>
      </c>
      <c r="C17" s="5" t="s">
        <v>3</v>
      </c>
      <c r="D17" s="6">
        <v>0.75</v>
      </c>
      <c r="E17" s="5" t="s">
        <v>5</v>
      </c>
      <c r="F17" s="1" t="s">
        <v>7</v>
      </c>
      <c r="N17" s="7" t="s">
        <v>87</v>
      </c>
    </row>
    <row r="18" spans="1:14" ht="16.5" customHeight="1" x14ac:dyDescent="0.25">
      <c r="A18" s="1">
        <v>10</v>
      </c>
      <c r="B18" s="3" t="s">
        <v>1</v>
      </c>
      <c r="C18" s="5" t="s">
        <v>2</v>
      </c>
      <c r="D18" s="6">
        <v>0.86458333333333337</v>
      </c>
      <c r="E18" s="5" t="s">
        <v>6</v>
      </c>
      <c r="F18" s="1" t="s">
        <v>4</v>
      </c>
    </row>
    <row r="19" spans="1:14" ht="16.5" customHeight="1" x14ac:dyDescent="0.25">
      <c r="A19" s="98" t="s">
        <v>33</v>
      </c>
      <c r="B19" s="98"/>
      <c r="C19" s="98"/>
      <c r="D19" s="98"/>
      <c r="E19" s="98"/>
      <c r="F19" s="98"/>
    </row>
    <row r="20" spans="1:14" ht="16.5" customHeight="1" x14ac:dyDescent="0.25">
      <c r="A20" s="1">
        <v>11</v>
      </c>
      <c r="B20" s="3" t="s">
        <v>9</v>
      </c>
      <c r="C20" s="5" t="s">
        <v>11</v>
      </c>
      <c r="D20" s="6">
        <v>0.75</v>
      </c>
      <c r="E20" s="5" t="s">
        <v>13</v>
      </c>
      <c r="F20" s="1" t="s">
        <v>15</v>
      </c>
    </row>
    <row r="21" spans="1:14" ht="16.5" customHeight="1" x14ac:dyDescent="0.25">
      <c r="A21" s="1">
        <v>12</v>
      </c>
      <c r="B21" s="3" t="s">
        <v>9</v>
      </c>
      <c r="C21" s="5" t="s">
        <v>10</v>
      </c>
      <c r="D21" s="6">
        <v>0.86458333333333337</v>
      </c>
      <c r="E21" s="5" t="s">
        <v>14</v>
      </c>
      <c r="F21" s="1" t="s">
        <v>12</v>
      </c>
    </row>
    <row r="22" spans="1:14" ht="16.5" customHeight="1" x14ac:dyDescent="0.25">
      <c r="A22" s="98" t="s">
        <v>34</v>
      </c>
      <c r="B22" s="98"/>
      <c r="C22" s="98"/>
      <c r="D22" s="98"/>
      <c r="E22" s="98"/>
      <c r="F22" s="98"/>
    </row>
    <row r="23" spans="1:14" ht="16.5" customHeight="1" x14ac:dyDescent="0.25">
      <c r="A23" s="1">
        <v>13</v>
      </c>
      <c r="B23" s="3" t="s">
        <v>17</v>
      </c>
      <c r="C23" s="5" t="s">
        <v>22</v>
      </c>
      <c r="D23" s="6">
        <v>0.75</v>
      </c>
      <c r="E23" s="5" t="s">
        <v>18</v>
      </c>
      <c r="F23" s="1" t="s">
        <v>20</v>
      </c>
    </row>
    <row r="24" spans="1:14" ht="16.5" customHeight="1" x14ac:dyDescent="0.25">
      <c r="A24" s="1">
        <v>14</v>
      </c>
      <c r="B24" s="3" t="s">
        <v>17</v>
      </c>
      <c r="C24" s="5" t="s">
        <v>21</v>
      </c>
      <c r="D24" s="6">
        <v>0.86458333333333337</v>
      </c>
      <c r="E24" s="5" t="s">
        <v>19</v>
      </c>
      <c r="F24" s="1" t="s">
        <v>23</v>
      </c>
    </row>
    <row r="25" spans="1:14" ht="16.5" customHeight="1" x14ac:dyDescent="0.25">
      <c r="A25" s="98" t="s">
        <v>35</v>
      </c>
      <c r="B25" s="98"/>
      <c r="C25" s="98"/>
      <c r="D25" s="98"/>
      <c r="E25" s="98"/>
      <c r="F25" s="98"/>
    </row>
    <row r="26" spans="1:14" ht="16.5" customHeight="1" x14ac:dyDescent="0.25">
      <c r="A26" s="1">
        <v>15</v>
      </c>
      <c r="B26" s="3" t="s">
        <v>25</v>
      </c>
      <c r="C26" s="5" t="s">
        <v>30</v>
      </c>
      <c r="D26" s="6">
        <v>0.75</v>
      </c>
      <c r="E26" s="5" t="s">
        <v>26</v>
      </c>
      <c r="F26" s="1" t="s">
        <v>28</v>
      </c>
    </row>
    <row r="27" spans="1:14" ht="16.5" customHeight="1" x14ac:dyDescent="0.25">
      <c r="A27" s="1">
        <v>16</v>
      </c>
      <c r="B27" s="3" t="s">
        <v>25</v>
      </c>
      <c r="C27" s="5" t="s">
        <v>29</v>
      </c>
      <c r="D27" s="6">
        <v>0.86458333333333337</v>
      </c>
      <c r="E27" s="5" t="s">
        <v>27</v>
      </c>
      <c r="F27" s="1" t="s">
        <v>31</v>
      </c>
    </row>
    <row r="28" spans="1:14" ht="16.5" customHeight="1" x14ac:dyDescent="0.25">
      <c r="A28" s="98" t="s">
        <v>36</v>
      </c>
      <c r="B28" s="98"/>
      <c r="C28" s="98"/>
      <c r="D28" s="98"/>
      <c r="E28" s="98"/>
      <c r="F28" s="98"/>
    </row>
    <row r="29" spans="1:14" ht="16.5" customHeight="1" x14ac:dyDescent="0.25">
      <c r="A29" s="1">
        <v>17</v>
      </c>
      <c r="B29" s="3" t="s">
        <v>1</v>
      </c>
      <c r="C29" s="5" t="s">
        <v>2</v>
      </c>
      <c r="D29" s="6">
        <v>0.86458333333333337</v>
      </c>
      <c r="E29" s="5" t="s">
        <v>5</v>
      </c>
      <c r="F29" s="1" t="s">
        <v>4</v>
      </c>
    </row>
    <row r="30" spans="1:14" ht="16.5" customHeight="1" x14ac:dyDescent="0.25">
      <c r="A30" s="1">
        <v>18</v>
      </c>
      <c r="B30" s="3" t="s">
        <v>1</v>
      </c>
      <c r="C30" s="5" t="s">
        <v>6</v>
      </c>
      <c r="D30" s="6">
        <v>0.86458333333333337</v>
      </c>
      <c r="E30" s="5" t="s">
        <v>3</v>
      </c>
      <c r="F30" s="1" t="s">
        <v>7</v>
      </c>
    </row>
    <row r="31" spans="1:14" ht="16.5" customHeight="1" x14ac:dyDescent="0.25">
      <c r="A31" s="98" t="s">
        <v>37</v>
      </c>
      <c r="B31" s="98"/>
      <c r="C31" s="98"/>
      <c r="D31" s="98"/>
      <c r="E31" s="98"/>
      <c r="F31" s="98"/>
    </row>
    <row r="32" spans="1:14" ht="16.5" customHeight="1" x14ac:dyDescent="0.25">
      <c r="A32" s="1">
        <v>19</v>
      </c>
      <c r="B32" s="3" t="s">
        <v>9</v>
      </c>
      <c r="C32" s="5" t="s">
        <v>14</v>
      </c>
      <c r="D32" s="6">
        <v>0.86458333333333337</v>
      </c>
      <c r="E32" s="5" t="s">
        <v>11</v>
      </c>
      <c r="F32" s="1" t="s">
        <v>15</v>
      </c>
    </row>
    <row r="33" spans="1:9" ht="16.5" customHeight="1" x14ac:dyDescent="0.25">
      <c r="A33" s="1">
        <v>20</v>
      </c>
      <c r="B33" s="3" t="s">
        <v>9</v>
      </c>
      <c r="C33" s="5" t="s">
        <v>10</v>
      </c>
      <c r="D33" s="6">
        <v>0.86458333333333337</v>
      </c>
      <c r="E33" s="5" t="s">
        <v>13</v>
      </c>
      <c r="F33" s="1" t="s">
        <v>12</v>
      </c>
      <c r="I33" s="8"/>
    </row>
    <row r="34" spans="1:9" ht="16.5" customHeight="1" x14ac:dyDescent="0.25">
      <c r="A34" s="98" t="s">
        <v>38</v>
      </c>
      <c r="B34" s="98"/>
      <c r="C34" s="98"/>
      <c r="D34" s="98"/>
      <c r="E34" s="98"/>
      <c r="F34" s="98"/>
    </row>
    <row r="35" spans="1:9" ht="16.5" customHeight="1" x14ac:dyDescent="0.25">
      <c r="A35" s="1">
        <v>21</v>
      </c>
      <c r="B35" s="3" t="s">
        <v>17</v>
      </c>
      <c r="C35" s="5" t="s">
        <v>21</v>
      </c>
      <c r="D35" s="6">
        <v>0.86458333333333337</v>
      </c>
      <c r="E35" s="5" t="s">
        <v>18</v>
      </c>
      <c r="F35" s="1" t="s">
        <v>23</v>
      </c>
    </row>
    <row r="36" spans="1:9" ht="16.5" customHeight="1" x14ac:dyDescent="0.25">
      <c r="A36" s="1">
        <v>22</v>
      </c>
      <c r="B36" s="3" t="s">
        <v>17</v>
      </c>
      <c r="C36" s="5" t="s">
        <v>19</v>
      </c>
      <c r="D36" s="6">
        <v>0.86458333333333337</v>
      </c>
      <c r="E36" s="5" t="s">
        <v>22</v>
      </c>
      <c r="F36" s="1" t="s">
        <v>20</v>
      </c>
    </row>
    <row r="37" spans="1:9" ht="16.5" customHeight="1" x14ac:dyDescent="0.25">
      <c r="A37" s="98" t="s">
        <v>39</v>
      </c>
      <c r="B37" s="98"/>
      <c r="C37" s="98"/>
      <c r="D37" s="98"/>
      <c r="E37" s="98"/>
      <c r="F37" s="98"/>
    </row>
    <row r="38" spans="1:9" ht="16.5" customHeight="1" x14ac:dyDescent="0.25">
      <c r="A38" s="1">
        <v>23</v>
      </c>
      <c r="B38" s="3" t="s">
        <v>25</v>
      </c>
      <c r="C38" s="5" t="s">
        <v>29</v>
      </c>
      <c r="D38" s="6">
        <v>0.86458333333333337</v>
      </c>
      <c r="E38" s="5" t="s">
        <v>26</v>
      </c>
      <c r="F38" s="1" t="s">
        <v>31</v>
      </c>
    </row>
    <row r="39" spans="1:9" ht="16.5" customHeight="1" x14ac:dyDescent="0.25">
      <c r="A39" s="1">
        <v>24</v>
      </c>
      <c r="B39" s="3" t="s">
        <v>25</v>
      </c>
      <c r="C39" s="5" t="s">
        <v>27</v>
      </c>
      <c r="D39" s="6">
        <v>0.86458333333333337</v>
      </c>
      <c r="E39" s="5" t="s">
        <v>30</v>
      </c>
      <c r="F39" s="1" t="s">
        <v>28</v>
      </c>
    </row>
    <row r="40" spans="1:9" ht="16.5" customHeight="1" x14ac:dyDescent="0.25">
      <c r="A40" s="98" t="s">
        <v>40</v>
      </c>
      <c r="B40" s="98"/>
      <c r="C40" s="98"/>
      <c r="D40" s="98"/>
      <c r="E40" s="98"/>
      <c r="F40" s="98"/>
    </row>
    <row r="41" spans="1:9" ht="16.5" customHeight="1" x14ac:dyDescent="0.25">
      <c r="A41" s="1">
        <v>25</v>
      </c>
      <c r="B41" s="2" t="s">
        <v>41</v>
      </c>
      <c r="C41" s="4" t="s">
        <v>42</v>
      </c>
      <c r="D41" s="6">
        <v>0.86458333333333337</v>
      </c>
      <c r="E41" s="4" t="s">
        <v>43</v>
      </c>
      <c r="F41" s="1" t="s">
        <v>4</v>
      </c>
    </row>
    <row r="42" spans="1:9" ht="16.5" customHeight="1" x14ac:dyDescent="0.25">
      <c r="A42" s="98" t="s">
        <v>44</v>
      </c>
      <c r="B42" s="98"/>
      <c r="C42" s="98"/>
      <c r="D42" s="98"/>
      <c r="E42" s="98"/>
      <c r="F42" s="98"/>
    </row>
    <row r="43" spans="1:9" ht="16.5" customHeight="1" x14ac:dyDescent="0.25">
      <c r="A43" s="1">
        <v>26</v>
      </c>
      <c r="B43" s="2" t="s">
        <v>41</v>
      </c>
      <c r="C43" s="4" t="s">
        <v>45</v>
      </c>
      <c r="D43" s="6">
        <v>0.86458333333333337</v>
      </c>
      <c r="E43" s="4" t="s">
        <v>46</v>
      </c>
      <c r="F43" s="1" t="s">
        <v>12</v>
      </c>
    </row>
    <row r="44" spans="1:9" ht="16.5" customHeight="1" x14ac:dyDescent="0.25">
      <c r="A44" s="98" t="s">
        <v>47</v>
      </c>
      <c r="B44" s="98"/>
      <c r="C44" s="98"/>
      <c r="D44" s="98"/>
      <c r="E44" s="98"/>
      <c r="F44" s="98"/>
    </row>
    <row r="45" spans="1:9" ht="16.5" customHeight="1" x14ac:dyDescent="0.25">
      <c r="A45" s="1">
        <v>27</v>
      </c>
      <c r="B45" s="2" t="s">
        <v>41</v>
      </c>
      <c r="C45" s="4" t="s">
        <v>48</v>
      </c>
      <c r="D45" s="6">
        <v>0.86458333333333337</v>
      </c>
      <c r="E45" s="4" t="s">
        <v>49</v>
      </c>
      <c r="F45" s="1" t="s">
        <v>4</v>
      </c>
    </row>
    <row r="46" spans="1:9" ht="16.5" customHeight="1" x14ac:dyDescent="0.25">
      <c r="A46" s="98" t="s">
        <v>50</v>
      </c>
      <c r="B46" s="98"/>
      <c r="C46" s="98"/>
      <c r="D46" s="98"/>
      <c r="E46" s="98"/>
      <c r="F46" s="98"/>
    </row>
    <row r="47" spans="1:9" ht="16.5" customHeight="1" x14ac:dyDescent="0.25">
      <c r="A47" s="1">
        <v>28</v>
      </c>
      <c r="B47" s="2" t="s">
        <v>41</v>
      </c>
      <c r="C47" s="4" t="s">
        <v>51</v>
      </c>
      <c r="D47" s="6">
        <v>0.86458333333333337</v>
      </c>
      <c r="E47" s="4" t="s">
        <v>52</v>
      </c>
      <c r="F47" s="1" t="s">
        <v>12</v>
      </c>
    </row>
    <row r="48" spans="1:9" ht="16.5" customHeight="1" x14ac:dyDescent="0.25">
      <c r="A48" s="98" t="s">
        <v>53</v>
      </c>
      <c r="B48" s="98"/>
      <c r="C48" s="98"/>
      <c r="D48" s="98"/>
      <c r="E48" s="98"/>
      <c r="F48" s="98"/>
    </row>
    <row r="49" spans="1:6" ht="16.5" customHeight="1" x14ac:dyDescent="0.25">
      <c r="A49" s="1">
        <v>29</v>
      </c>
      <c r="B49" s="2" t="s">
        <v>54</v>
      </c>
      <c r="C49" s="4" t="s">
        <v>55</v>
      </c>
      <c r="D49" s="6">
        <v>0.86458333333333337</v>
      </c>
      <c r="E49" s="4" t="s">
        <v>56</v>
      </c>
      <c r="F49" s="1" t="s">
        <v>4</v>
      </c>
    </row>
    <row r="50" spans="1:6" ht="16.5" customHeight="1" x14ac:dyDescent="0.25">
      <c r="A50" s="98" t="s">
        <v>57</v>
      </c>
      <c r="B50" s="98"/>
      <c r="C50" s="98"/>
      <c r="D50" s="98"/>
      <c r="E50" s="98"/>
      <c r="F50" s="98"/>
    </row>
    <row r="51" spans="1:6" ht="16.5" customHeight="1" x14ac:dyDescent="0.25">
      <c r="A51" s="1">
        <v>30</v>
      </c>
      <c r="B51" s="2" t="s">
        <v>54</v>
      </c>
      <c r="C51" s="4" t="s">
        <v>58</v>
      </c>
      <c r="D51" s="6">
        <v>0.86458333333333337</v>
      </c>
      <c r="E51" s="4" t="s">
        <v>59</v>
      </c>
      <c r="F51" s="1" t="s">
        <v>12</v>
      </c>
    </row>
    <row r="52" spans="1:6" ht="16.5" customHeight="1" x14ac:dyDescent="0.25">
      <c r="A52" s="98" t="s">
        <v>60</v>
      </c>
      <c r="B52" s="98"/>
      <c r="C52" s="98"/>
      <c r="D52" s="98"/>
      <c r="E52" s="98"/>
      <c r="F52" s="98"/>
    </row>
    <row r="53" spans="1:6" ht="16.5" customHeight="1" x14ac:dyDescent="0.25">
      <c r="A53" s="1">
        <v>31</v>
      </c>
      <c r="B53" s="2" t="s">
        <v>61</v>
      </c>
      <c r="C53" s="4" t="s">
        <v>62</v>
      </c>
      <c r="D53" s="6">
        <v>0.86458333333333337</v>
      </c>
      <c r="E53" s="4" t="s">
        <v>63</v>
      </c>
      <c r="F53" s="1" t="s">
        <v>12</v>
      </c>
    </row>
    <row r="54" spans="1:6" ht="16.5" customHeight="1" x14ac:dyDescent="0.25"/>
    <row r="55" spans="1:6" ht="16.5" customHeight="1" x14ac:dyDescent="0.25"/>
  </sheetData>
  <sheetProtection sheet="1" objects="1" scenarios="1"/>
  <mergeCells count="19">
    <mergeCell ref="A19:F19"/>
    <mergeCell ref="A22:F22"/>
    <mergeCell ref="A34:F34"/>
    <mergeCell ref="A37:F37"/>
    <mergeCell ref="A25:F25"/>
    <mergeCell ref="A28:F28"/>
    <mergeCell ref="A31:F31"/>
    <mergeCell ref="A4:F4"/>
    <mergeCell ref="A7:F7"/>
    <mergeCell ref="A10:F10"/>
    <mergeCell ref="A13:F13"/>
    <mergeCell ref="A16:F16"/>
    <mergeCell ref="A52:F52"/>
    <mergeCell ref="A40:F40"/>
    <mergeCell ref="A42:F42"/>
    <mergeCell ref="A44:F44"/>
    <mergeCell ref="A46:F46"/>
    <mergeCell ref="A48:F48"/>
    <mergeCell ref="A50:F50"/>
  </mergeCells>
  <phoneticPr fontId="8" type="noConversion"/>
  <hyperlinks>
    <hyperlink ref="B5" r:id="rId1" display="http://es.euro2008.uefa.com/tournament/standings/group=700416.html"/>
    <hyperlink ref="C5" r:id="rId2" display="http://es.euro2008.uefa.com/tournament/teams/team=128/index.html"/>
    <hyperlink ref="D5" r:id="rId3" display="http://es.euro2008.uefa.com/tournament/matches/match=300682/index.html%09%09%09%09"/>
    <hyperlink ref="E5" r:id="rId4" display="http://es.euro2008.uefa.com/tournament/qualifying/teams/team=58837/index.html"/>
    <hyperlink ref="B6" r:id="rId5" display="http://es.euro2008.uefa.com/tournament/standings/group=700416.html"/>
    <hyperlink ref="C6" r:id="rId6" display="http://es.euro2008.uefa.com/tournament/teams/team=110/index.html"/>
    <hyperlink ref="D6" r:id="rId7" display="http://es.euro2008.uefa.com/tournament/matches/match=300683/index.html%09%09%09%09"/>
    <hyperlink ref="E6" r:id="rId8" display="http://es.euro2008.uefa.com/tournament/qualifying/teams/team=135/index.html"/>
    <hyperlink ref="B8" r:id="rId9" display="http://es.euro2008.uefa.com/tournament/standings/group=700417.html"/>
    <hyperlink ref="C8" r:id="rId10" display="http://es.euro2008.uefa.com/tournament/teams/team=8/index.html"/>
    <hyperlink ref="D8" r:id="rId11" display="http://es.euro2008.uefa.com/tournament/matches/match=300684/index.html%09%09%09%09"/>
    <hyperlink ref="E8" r:id="rId12" display="http://es.euro2008.uefa.com/tournament/qualifying/teams/team=56370/index.html"/>
    <hyperlink ref="B9" r:id="rId13" display="http://es.euro2008.uefa.com/tournament/standings/group=700417.html"/>
    <hyperlink ref="C9" r:id="rId14" display="http://es.euro2008.uefa.com/tournament/teams/team=47/index.html"/>
    <hyperlink ref="D9" r:id="rId15" display="http://es.euro2008.uefa.com/tournament/matches/match=300685/index.html%09%09%09%09"/>
    <hyperlink ref="E9" r:id="rId16" display="http://es.euro2008.uefa.com/tournament/qualifying/teams/team=109/index.html"/>
    <hyperlink ref="B11" r:id="rId17" display="http://es.euro2008.uefa.com/tournament/standings/group=700418.html"/>
    <hyperlink ref="C11" r:id="rId18" display="http://es.euro2008.uefa.com/tournament/teams/team=113/index.html"/>
    <hyperlink ref="D11" r:id="rId19" display="http://es.euro2008.uefa.com/tournament/matches/match=300687/index.html%09%09%09%09"/>
    <hyperlink ref="E11" r:id="rId20" display="http://es.euro2008.uefa.com/tournament/qualifying/teams/team=43/index.html"/>
    <hyperlink ref="B12" r:id="rId21" display="http://es.euro2008.uefa.com/tournament/standings/group=700418.html"/>
    <hyperlink ref="C12" r:id="rId22" display="http://es.euro2008.uefa.com/tournament/teams/team=95/index.html"/>
    <hyperlink ref="D12" r:id="rId23" display="http://es.euro2008.uefa.com/tournament/matches/match=300686/index.html%09%09%09%09"/>
    <hyperlink ref="E12" r:id="rId24" display="http://es.euro2008.uefa.com/tournament/qualifying/teams/team=66/index.html"/>
    <hyperlink ref="B14" r:id="rId25" display="http://es.euro2008.uefa.com/tournament/standings/group=700419.html"/>
    <hyperlink ref="C14" r:id="rId26" display="http://es.euro2008.uefa.com/tournament/teams/team=122/index.html"/>
    <hyperlink ref="D14" r:id="rId27" display="http://es.euro2008.uefa.com/tournament/matches/match=300689/index.html%09%09%09%09"/>
    <hyperlink ref="E14" r:id="rId28" display="http://es.euro2008.uefa.com/tournament/qualifying/teams/team=57451/index.html"/>
    <hyperlink ref="B15" r:id="rId29" display="http://es.euro2008.uefa.com/tournament/standings/group=700419.html"/>
    <hyperlink ref="C15" r:id="rId30" display="http://es.euro2008.uefa.com/tournament/teams/team=49/index.html"/>
    <hyperlink ref="D15" r:id="rId31" display="http://es.euro2008.uefa.com/tournament/matches/match=300688/index.html%09%09%09%09"/>
    <hyperlink ref="E15" r:id="rId32" display="http://es.euro2008.uefa.com/tournament/qualifying/teams/team=127/index.html"/>
    <hyperlink ref="B17" r:id="rId33" display="http://es.euro2008.uefa.com/tournament/standings/group=700416.html"/>
    <hyperlink ref="C17" r:id="rId34" display="http://es.euro2008.uefa.com/tournament/teams/team=58837/index.html"/>
    <hyperlink ref="D17" r:id="rId35" display="http://es.euro2008.uefa.com/tournament/matches/match=300691/index.html%09%09%09%09"/>
    <hyperlink ref="E17" r:id="rId36" display="http://es.euro2008.uefa.com/tournament/qualifying/teams/team=110/index.html"/>
    <hyperlink ref="B18" r:id="rId37" display="http://es.euro2008.uefa.com/tournament/standings/group=700416.html"/>
    <hyperlink ref="C18" r:id="rId38" display="http://es.euro2008.uefa.com/tournament/teams/team=128/index.html"/>
    <hyperlink ref="D18" r:id="rId39" display="http://es.euro2008.uefa.com/tournament/matches/match=300690/index.html%09%09%09%09"/>
    <hyperlink ref="E18" r:id="rId40" display="http://es.euro2008.uefa.com/tournament/qualifying/teams/team=135/index.html"/>
    <hyperlink ref="B20" r:id="rId41" display="http://es.euro2008.uefa.com/tournament/standings/group=700417.html"/>
    <hyperlink ref="C20" r:id="rId42" display="http://es.euro2008.uefa.com/tournament/teams/team=56370/index.html"/>
    <hyperlink ref="D20" r:id="rId43" display="http://es.euro2008.uefa.com/tournament/matches/match=300693/index.html%09%09%09%09"/>
    <hyperlink ref="E20" r:id="rId44" display="http://es.euro2008.uefa.com/tournament/qualifying/teams/team=47/index.html"/>
    <hyperlink ref="B21" r:id="rId45" display="http://es.euro2008.uefa.com/tournament/standings/group=700417.html"/>
    <hyperlink ref="C21" r:id="rId46" display="http://es.euro2008.uefa.com/tournament/teams/team=8/index.html"/>
    <hyperlink ref="D21" r:id="rId47" display="http://es.euro2008.uefa.com/tournament/matches/match=300692/index.html%09%09%09%09"/>
    <hyperlink ref="E21" r:id="rId48" display="http://es.euro2008.uefa.com/tournament/qualifying/teams/team=109/index.html"/>
    <hyperlink ref="B23" r:id="rId49" display="http://es.euro2008.uefa.com/tournament/standings/group=700418.html"/>
    <hyperlink ref="C23" r:id="rId50" display="http://es.euro2008.uefa.com/tournament/teams/team=66/index.html"/>
    <hyperlink ref="D23" r:id="rId51" display="http://es.euro2008.uefa.com/tournament/matches/match=300695/index.html%09%09%09%09"/>
    <hyperlink ref="E23" r:id="rId52" display="http://es.euro2008.uefa.com/tournament/qualifying/teams/team=113/index.html"/>
    <hyperlink ref="B24" r:id="rId53" display="http://es.euro2008.uefa.com/tournament/standings/group=700418.html"/>
    <hyperlink ref="C24" r:id="rId54" display="http://es.euro2008.uefa.com/tournament/teams/team=95/index.html"/>
    <hyperlink ref="E24" r:id="rId55" display="http://es.euro2008.uefa.com/tournament/qualifying/teams/team=43/index.html"/>
    <hyperlink ref="B26" r:id="rId56" display="http://es.euro2008.uefa.com/tournament/standings/group=700419.html"/>
    <hyperlink ref="C26" r:id="rId57" display="http://es.euro2008.uefa.com/tournament/teams/team=127/index.html"/>
    <hyperlink ref="D26" r:id="rId58" display="http://es.euro2008.uefa.com/tournament/matches/match=300697/index.html%09%09%09%09"/>
    <hyperlink ref="E26" r:id="rId59" display="http://es.euro2008.uefa.com/tournament/qualifying/teams/team=122/index.html"/>
    <hyperlink ref="B27" r:id="rId60" display="http://es.euro2008.uefa.com/tournament/standings/group=700419.html"/>
    <hyperlink ref="C27" r:id="rId61" display="http://es.euro2008.uefa.com/tournament/teams/team=49/index.html"/>
    <hyperlink ref="D27" r:id="rId62" display="http://es.euro2008.uefa.com/tournament/matches/match=300696/index.html%09%09%09%09"/>
    <hyperlink ref="E27" r:id="rId63" display="http://es.euro2008.uefa.com/tournament/qualifying/teams/team=57451/index.html"/>
    <hyperlink ref="B29" r:id="rId64" display="http://es.euro2008.uefa.com/tournament/standings/group=700416.html"/>
    <hyperlink ref="C29" r:id="rId65" display="http://es.euro2008.uefa.com/tournament/teams/team=128/index.html"/>
    <hyperlink ref="D29" r:id="rId66" display="http://es.euro2008.uefa.com/tournament/matches/match=300698/index.html%09%09%09%09"/>
    <hyperlink ref="E29" r:id="rId67" display="http://es.euro2008.uefa.com/tournament/qualifying/teams/team=110/index.html"/>
    <hyperlink ref="B30" r:id="rId68" display="http://es.euro2008.uefa.com/tournament/standings/group=700416.html"/>
    <hyperlink ref="C30" r:id="rId69" display="http://es.euro2008.uefa.com/tournament/teams/team=135/index.html"/>
    <hyperlink ref="D30" r:id="rId70" display="http://es.euro2008.uefa.com/tournament/matches/match=300699/index.html%09%09%09%09"/>
    <hyperlink ref="E30" r:id="rId71" display="http://es.euro2008.uefa.com/tournament/qualifying/teams/team=58837/index.html"/>
    <hyperlink ref="B32" r:id="rId72" display="http://es.euro2008.uefa.com/tournament/standings/group=700417.html"/>
    <hyperlink ref="C32" r:id="rId73" display="http://es.euro2008.uefa.com/tournament/teams/team=109/index.html"/>
    <hyperlink ref="D32" r:id="rId74" display="http://es.euro2008.uefa.com/tournament/matches/match=300701/index.html%09%09%09%09"/>
    <hyperlink ref="E32" r:id="rId75" display="http://es.euro2008.uefa.com/tournament/qualifying/teams/team=56370/index.html"/>
    <hyperlink ref="B33" r:id="rId76" display="http://es.euro2008.uefa.com/tournament/standings/group=700417.html"/>
    <hyperlink ref="C33" r:id="rId77" display="http://es.euro2008.uefa.com/tournament/teams/team=8/index.html"/>
    <hyperlink ref="D33" r:id="rId78" display="http://es.euro2008.uefa.com/tournament/matches/match=300700/index.html%09%09%09%09"/>
    <hyperlink ref="E33" r:id="rId79" display="http://es.euro2008.uefa.com/tournament/qualifying/teams/team=47/index.html"/>
    <hyperlink ref="B35" r:id="rId80" display="http://es.euro2008.uefa.com/tournament/standings/group=700418.html"/>
    <hyperlink ref="C35" r:id="rId81" display="http://es.euro2008.uefa.com/tournament/teams/team=95/index.html"/>
    <hyperlink ref="E35" r:id="rId82" display="http://es.euro2008.uefa.com/tournament/qualifying/teams/team=113/index.html"/>
    <hyperlink ref="B36" r:id="rId83" display="http://es.euro2008.uefa.com/tournament/standings/group=700418.html"/>
    <hyperlink ref="C36" r:id="rId84" display="http://es.euro2008.uefa.com/tournament/teams/team=43/index.html"/>
    <hyperlink ref="D36" r:id="rId85" display="http://es.euro2008.uefa.com/tournament/matches/match=300703/index.html%09%09%09%09"/>
    <hyperlink ref="E36" r:id="rId86" display="http://es.euro2008.uefa.com/tournament/qualifying/teams/team=66/index.html"/>
    <hyperlink ref="B38" r:id="rId87" display="http://es.euro2008.uefa.com/tournament/standings/group=700419.html"/>
    <hyperlink ref="C38" r:id="rId88" display="http://es.euro2008.uefa.com/tournament/teams/team=49/index.html"/>
    <hyperlink ref="D38" r:id="rId89" display="http://es.euro2008.uefa.com/tournament/matches/match=300704/index.html%09%09%09%09"/>
    <hyperlink ref="E38" r:id="rId90" display="http://es.euro2008.uefa.com/tournament/qualifying/teams/team=122/index.html"/>
    <hyperlink ref="B39" r:id="rId91" display="http://es.euro2008.uefa.com/tournament/standings/group=700419.html"/>
    <hyperlink ref="C39" r:id="rId92" display="http://es.euro2008.uefa.com/tournament/teams/team=57451/index.html"/>
    <hyperlink ref="D39" r:id="rId93" display="http://es.euro2008.uefa.com/tournament/matches/match=300705/index.html%09%09%09%09"/>
    <hyperlink ref="E39" r:id="rId94" display="http://es.euro2008.uefa.com/tournament/qualifying/teams/team=127/index.html"/>
    <hyperlink ref="D41" r:id="rId95" display="http://es.euro2008.uefa.com/tournament/matches/match=25.html%09%09%09%09"/>
    <hyperlink ref="D43" r:id="rId96" display="http://es.euro2008.uefa.com/tournament/matches/match=26.html%09%09%09%09"/>
    <hyperlink ref="D45" r:id="rId97" display="http://es.euro2008.uefa.com/tournament/matches/match=27.html%09%09%09%09"/>
    <hyperlink ref="D47" r:id="rId98" display="http://es.euro2008.uefa.com/tournament/matches/match=28.html%09%09%09%09"/>
    <hyperlink ref="D49" r:id="rId99" display="http://es.euro2008.uefa.com/tournament/matches/match=29.html%09%09%09%09"/>
    <hyperlink ref="D51" r:id="rId100" display="http://es.euro2008.uefa.com/tournament/matches/match=30.html%09%09%09%09"/>
    <hyperlink ref="D53" r:id="rId101" display="http://es.euro2008.uefa.com/tournament/matches/match=31.html%09%09%09%09"/>
    <hyperlink ref="D24" r:id="rId102" display="http://es.euro2008.uefa.com/tournament/qualifying/teams/team=43/index.html"/>
    <hyperlink ref="A1" location="Portada!A1" display="Volver"/>
    <hyperlink ref="A2" location="'Euro 2008'!A1" display="Eurocopa"/>
    <hyperlink ref="D35" r:id="rId103" display="http://es.euro2008.uefa.com/tournament/qualifying/teams/team=113/index.html"/>
    <hyperlink ref="A3" location="'Mundial 2010'!A1" display="Mundial 2010"/>
  </hyperlinks>
  <pageMargins left="0.7" right="0.7" top="0.75" bottom="0.75" header="0.3" footer="0.3"/>
  <pageSetup paperSize="9" orientation="portrait" horizontalDpi="200" verticalDpi="200" r:id="rId104"/>
  <drawing r:id="rId10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F0"/>
  </sheetPr>
  <dimension ref="A1:AT80"/>
  <sheetViews>
    <sheetView showGridLines="0" zoomScaleNormal="100" workbookViewId="0"/>
  </sheetViews>
  <sheetFormatPr baseColWidth="10" defaultColWidth="0" defaultRowHeight="0" customHeight="1" zeroHeight="1" x14ac:dyDescent="0.25"/>
  <cols>
    <col min="1" max="2" width="3.7109375" style="16" customWidth="1"/>
    <col min="3" max="3" width="15.7109375" style="16" customWidth="1"/>
    <col min="4" max="5" width="3.7109375" style="16" customWidth="1"/>
    <col min="6" max="6" width="15.7109375" style="16" customWidth="1"/>
    <col min="7" max="7" width="3.7109375" style="16" customWidth="1"/>
    <col min="8" max="8" width="11.42578125" style="16" customWidth="1"/>
    <col min="9" max="9" width="15.7109375" style="16" customWidth="1"/>
    <col min="10" max="16" width="3.7109375" style="16" customWidth="1"/>
    <col min="17" max="18" width="11.42578125" style="16" customWidth="1"/>
    <col min="19" max="19" width="15.7109375" style="16" customWidth="1"/>
    <col min="20" max="21" width="3.7109375" style="16" customWidth="1"/>
    <col min="22" max="24" width="15.7109375" style="16" customWidth="1"/>
    <col min="25" max="46" width="0" style="16" hidden="1" customWidth="1"/>
    <col min="47" max="16384" width="11.42578125" style="16" hidden="1"/>
  </cols>
  <sheetData>
    <row r="1" spans="1:43" ht="17.25" customHeight="1" thickBot="1" x14ac:dyDescent="0.35">
      <c r="A1" s="31"/>
      <c r="B1" s="20" t="s">
        <v>64</v>
      </c>
      <c r="C1" s="20"/>
      <c r="D1" s="31"/>
      <c r="E1" s="31"/>
      <c r="F1" s="31"/>
      <c r="G1" s="17"/>
      <c r="H1" s="17"/>
      <c r="I1" s="31" t="s">
        <v>65</v>
      </c>
      <c r="J1" s="21" t="s">
        <v>66</v>
      </c>
      <c r="K1" s="21" t="s">
        <v>67</v>
      </c>
      <c r="L1" s="22" t="s">
        <v>68</v>
      </c>
      <c r="M1" s="22" t="s">
        <v>69</v>
      </c>
      <c r="N1" s="22" t="s">
        <v>70</v>
      </c>
      <c r="O1" s="22" t="s">
        <v>71</v>
      </c>
      <c r="P1" s="22" t="s">
        <v>72</v>
      </c>
      <c r="Q1" s="24" t="s">
        <v>76</v>
      </c>
      <c r="R1" s="17"/>
      <c r="S1" s="99" t="s">
        <v>82</v>
      </c>
      <c r="T1" s="100"/>
      <c r="U1" s="100"/>
      <c r="V1" s="101"/>
      <c r="W1" s="60"/>
      <c r="X1" s="60"/>
      <c r="Y1" s="61"/>
      <c r="Z1" s="61"/>
      <c r="AA1" s="61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</row>
    <row r="2" spans="1:43" ht="15" customHeight="1" x14ac:dyDescent="0.25">
      <c r="A2" s="31">
        <f t="shared" ref="A2:A7" si="0">IF(ISBLANK(D2),0,1)</f>
        <v>1</v>
      </c>
      <c r="B2" s="62">
        <f t="shared" ref="B2:B7" si="1">IF(D2&gt;E2,1,0)</f>
        <v>0</v>
      </c>
      <c r="C2" s="63" t="str">
        <f>I2</f>
        <v>Sudáfrica</v>
      </c>
      <c r="D2" s="64">
        <v>1</v>
      </c>
      <c r="E2" s="64">
        <v>1</v>
      </c>
      <c r="F2" s="63" t="str">
        <f>I3</f>
        <v>México</v>
      </c>
      <c r="G2" s="65">
        <f t="shared" ref="G2:G7" si="2">IF(E2&gt;D2,1,0)</f>
        <v>0</v>
      </c>
      <c r="H2" s="17"/>
      <c r="I2" s="66" t="s">
        <v>105</v>
      </c>
      <c r="J2" s="31">
        <f>SUMIF(C:C,I2,A:A)+SUMIF(F:F,I2,A:A)</f>
        <v>3</v>
      </c>
      <c r="K2" s="19">
        <f>SUMIF(C:C,I2,B:B) + SUMIF(F:F,I2,G:G)</f>
        <v>1</v>
      </c>
      <c r="L2" s="19">
        <f>J2-(K2+M2)</f>
        <v>1</v>
      </c>
      <c r="M2" s="19">
        <f>SUMIF(C:C,I2,G:G)+SUMIF(F:F,I2,B:B)</f>
        <v>1</v>
      </c>
      <c r="N2" s="32">
        <f>3*K2+L2</f>
        <v>4</v>
      </c>
      <c r="O2" s="19">
        <f>SUMIF(C:C,I2,D:D)+SUMIF(F:F,I2,E:E)</f>
        <v>3</v>
      </c>
      <c r="P2" s="19">
        <f>SUMIF(C:C,I2,E:E)+SUMIF(F:F,I2,D:D)</f>
        <v>5</v>
      </c>
      <c r="Q2" s="67">
        <f>N2*10000+(O2-P2)*100+O2</f>
        <v>39803</v>
      </c>
      <c r="R2" s="17"/>
      <c r="S2" s="68" t="str">
        <f>I6</f>
        <v>Uruguay</v>
      </c>
      <c r="T2" s="69">
        <v>2</v>
      </c>
      <c r="U2" s="69">
        <v>1</v>
      </c>
      <c r="V2" s="70" t="str">
        <f>I15</f>
        <v>Corea del Sur</v>
      </c>
      <c r="W2" s="31"/>
      <c r="X2" s="31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</row>
    <row r="3" spans="1:43" ht="15" customHeight="1" x14ac:dyDescent="0.25">
      <c r="A3" s="31">
        <f t="shared" si="0"/>
        <v>1</v>
      </c>
      <c r="B3" s="68">
        <f t="shared" si="1"/>
        <v>0</v>
      </c>
      <c r="C3" s="71" t="str">
        <f>I4</f>
        <v>Uruguay</v>
      </c>
      <c r="D3" s="69">
        <v>0</v>
      </c>
      <c r="E3" s="69">
        <v>0</v>
      </c>
      <c r="F3" s="71" t="str">
        <f>I5</f>
        <v>Francia</v>
      </c>
      <c r="G3" s="70">
        <f t="shared" si="2"/>
        <v>0</v>
      </c>
      <c r="H3" s="17"/>
      <c r="I3" s="66" t="s">
        <v>101</v>
      </c>
      <c r="J3" s="31">
        <f>SUMIF(C:C,I3,A:A)+SUMIF(F:F,I3,A:A)</f>
        <v>3</v>
      </c>
      <c r="K3" s="19">
        <f>SUMIF(C:C,I3,B:B) + SUMIF(F:F,I3,G:G)</f>
        <v>1</v>
      </c>
      <c r="L3" s="19">
        <f>J3-(K3+M3)</f>
        <v>1</v>
      </c>
      <c r="M3" s="19">
        <f>SUMIF(C:C,I3,G:G)+SUMIF(F:F,I3,B:B)</f>
        <v>1</v>
      </c>
      <c r="N3" s="32">
        <f>3*K3+L3</f>
        <v>4</v>
      </c>
      <c r="O3" s="19">
        <f>SUMIF(C:C,I3,D:D)+SUMIF(F:F,I3,E:E)</f>
        <v>3</v>
      </c>
      <c r="P3" s="19">
        <f>SUMIF(C:C,I3,E:E)+SUMIF(F:F,I3,D:D)</f>
        <v>2</v>
      </c>
      <c r="Q3" s="67">
        <f>N3*10000+(O3-P3)*100+O3</f>
        <v>40103</v>
      </c>
      <c r="R3" s="17"/>
      <c r="S3" s="68" t="str">
        <f>I22</f>
        <v>Estados Unidos</v>
      </c>
      <c r="T3" s="69">
        <v>1</v>
      </c>
      <c r="U3" s="69">
        <v>2</v>
      </c>
      <c r="V3" s="70" t="str">
        <f>I31</f>
        <v>Ghana</v>
      </c>
      <c r="W3" s="31"/>
      <c r="X3" s="31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</row>
    <row r="4" spans="1:43" ht="15" customHeight="1" x14ac:dyDescent="0.25">
      <c r="A4" s="31">
        <f t="shared" si="0"/>
        <v>1</v>
      </c>
      <c r="B4" s="68">
        <f t="shared" si="1"/>
        <v>0</v>
      </c>
      <c r="C4" s="71" t="str">
        <f>I2</f>
        <v>Sudáfrica</v>
      </c>
      <c r="D4" s="69">
        <v>0</v>
      </c>
      <c r="E4" s="69">
        <v>3</v>
      </c>
      <c r="F4" s="71" t="str">
        <f>I4</f>
        <v>Uruguay</v>
      </c>
      <c r="G4" s="70">
        <f t="shared" si="2"/>
        <v>1</v>
      </c>
      <c r="H4" s="17"/>
      <c r="I4" s="66" t="s">
        <v>111</v>
      </c>
      <c r="J4" s="31">
        <f>SUMIF(C:C,I4,A:A)+SUMIF(F:F,I4,A:A)</f>
        <v>3</v>
      </c>
      <c r="K4" s="19">
        <f>SUMIF(C:C,I4,B:B) + SUMIF(F:F,I4,G:G)</f>
        <v>2</v>
      </c>
      <c r="L4" s="19">
        <f>J4-(K4+M4)</f>
        <v>1</v>
      </c>
      <c r="M4" s="19">
        <f>SUMIF(C:C,I4,G:G)+SUMIF(F:F,I4,B:B)</f>
        <v>0</v>
      </c>
      <c r="N4" s="32">
        <f>3*K4+L4</f>
        <v>7</v>
      </c>
      <c r="O4" s="19">
        <f>SUMIF(C:C,I4,D:D)+SUMIF(F:F,I4,E:E)</f>
        <v>4</v>
      </c>
      <c r="P4" s="19">
        <f>SUMIF(C:C,I4,E:E)+SUMIF(F:F,I4,D:D)</f>
        <v>0</v>
      </c>
      <c r="Q4" s="67">
        <f>N4*10000+(O4-P4)*100+O4</f>
        <v>70404</v>
      </c>
      <c r="R4" s="17"/>
      <c r="S4" s="68" t="str">
        <f>I14</f>
        <v>Argentina</v>
      </c>
      <c r="T4" s="69">
        <v>3</v>
      </c>
      <c r="U4" s="69">
        <v>1</v>
      </c>
      <c r="V4" s="70" t="str">
        <f>I7</f>
        <v>México</v>
      </c>
      <c r="W4" s="31"/>
      <c r="X4" s="31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</row>
    <row r="5" spans="1:43" ht="15" customHeight="1" x14ac:dyDescent="0.25">
      <c r="A5" s="31">
        <f t="shared" si="0"/>
        <v>1</v>
      </c>
      <c r="B5" s="68">
        <f t="shared" si="1"/>
        <v>1</v>
      </c>
      <c r="C5" s="71" t="str">
        <f>I3</f>
        <v>México</v>
      </c>
      <c r="D5" s="69">
        <v>2</v>
      </c>
      <c r="E5" s="69">
        <v>0</v>
      </c>
      <c r="F5" s="71" t="str">
        <f>I5</f>
        <v>Francia</v>
      </c>
      <c r="G5" s="70">
        <f t="shared" si="2"/>
        <v>0</v>
      </c>
      <c r="H5" s="17"/>
      <c r="I5" s="66" t="s">
        <v>19</v>
      </c>
      <c r="J5" s="31">
        <f>SUMIF(C:C,I5,A:A)+SUMIF(F:F,I5,A:A)</f>
        <v>3</v>
      </c>
      <c r="K5" s="19">
        <f>SUMIF(C:C,I5,B:B) + SUMIF(F:F,I5,G:G)</f>
        <v>0</v>
      </c>
      <c r="L5" s="19">
        <f>J5-(K5+M5)</f>
        <v>1</v>
      </c>
      <c r="M5" s="19">
        <f>SUMIF(C:C,I5,G:G)+SUMIF(F:F,I5,B:B)</f>
        <v>2</v>
      </c>
      <c r="N5" s="32">
        <f>3*K5+L5</f>
        <v>1</v>
      </c>
      <c r="O5" s="19">
        <f>SUMIF(C:C,I5,D:D)+SUMIF(F:F,I5,E:E)</f>
        <v>1</v>
      </c>
      <c r="P5" s="19">
        <f>SUMIF(C:C,I5,E:E)+SUMIF(F:F,I5,D:D)</f>
        <v>4</v>
      </c>
      <c r="Q5" s="67">
        <f>N5*10000+(O5-P5)*100+O5</f>
        <v>9701</v>
      </c>
      <c r="R5" s="17"/>
      <c r="S5" s="68" t="str">
        <f>I30</f>
        <v>Alemania</v>
      </c>
      <c r="T5" s="69">
        <v>4</v>
      </c>
      <c r="U5" s="69">
        <v>1</v>
      </c>
      <c r="V5" s="70" t="str">
        <f>I23</f>
        <v>Inglaterra</v>
      </c>
      <c r="W5" s="31"/>
      <c r="X5" s="31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</row>
    <row r="6" spans="1:43" ht="15" customHeight="1" x14ac:dyDescent="0.25">
      <c r="A6" s="31">
        <f t="shared" si="0"/>
        <v>1</v>
      </c>
      <c r="B6" s="68">
        <f t="shared" si="1"/>
        <v>1</v>
      </c>
      <c r="C6" s="71" t="str">
        <f>I2</f>
        <v>Sudáfrica</v>
      </c>
      <c r="D6" s="69">
        <v>2</v>
      </c>
      <c r="E6" s="69">
        <v>1</v>
      </c>
      <c r="F6" s="71" t="str">
        <f>I5</f>
        <v>Francia</v>
      </c>
      <c r="G6" s="70">
        <f t="shared" si="2"/>
        <v>0</v>
      </c>
      <c r="H6" s="44"/>
      <c r="I6" s="44" t="str">
        <f>INDEX(I2:I5,MATCH(MAX(Q2:Q5),Q2:Q5,0))</f>
        <v>Uruguay</v>
      </c>
      <c r="J6" s="17"/>
      <c r="K6" s="17"/>
      <c r="L6" s="17"/>
      <c r="M6" s="17"/>
      <c r="N6" s="17"/>
      <c r="O6" s="17"/>
      <c r="P6" s="17"/>
      <c r="Q6" s="17"/>
      <c r="R6" s="17"/>
      <c r="S6" s="68" t="str">
        <f>I38</f>
        <v>Países Bajos</v>
      </c>
      <c r="T6" s="69">
        <v>2</v>
      </c>
      <c r="U6" s="69">
        <v>1</v>
      </c>
      <c r="V6" s="70" t="str">
        <f>I47</f>
        <v>Eslovaquia</v>
      </c>
      <c r="W6" s="31"/>
      <c r="X6" s="31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</row>
    <row r="7" spans="1:43" ht="15" customHeight="1" thickBot="1" x14ac:dyDescent="0.3">
      <c r="A7" s="31">
        <f t="shared" si="0"/>
        <v>1</v>
      </c>
      <c r="B7" s="72">
        <f t="shared" si="1"/>
        <v>0</v>
      </c>
      <c r="C7" s="73" t="str">
        <f>I3</f>
        <v>México</v>
      </c>
      <c r="D7" s="74">
        <v>0</v>
      </c>
      <c r="E7" s="74">
        <v>1</v>
      </c>
      <c r="F7" s="73" t="str">
        <f>I4</f>
        <v>Uruguay</v>
      </c>
      <c r="G7" s="75">
        <f t="shared" si="2"/>
        <v>1</v>
      </c>
      <c r="H7" s="44"/>
      <c r="I7" s="44" t="str">
        <f>INDEX(I2:I5,MATCH(LARGE(Q2:Q5,2),Q2:Q5,0))</f>
        <v>México</v>
      </c>
      <c r="J7" s="17"/>
      <c r="K7" s="17"/>
      <c r="L7" s="17"/>
      <c r="M7" s="17"/>
      <c r="N7" s="17"/>
      <c r="O7" s="17"/>
      <c r="P7" s="17"/>
      <c r="Q7" s="17"/>
      <c r="R7" s="17"/>
      <c r="S7" s="68" t="str">
        <f>I54</f>
        <v>Brasil</v>
      </c>
      <c r="T7" s="69">
        <v>3</v>
      </c>
      <c r="U7" s="69">
        <v>0</v>
      </c>
      <c r="V7" s="70" t="str">
        <f>I63</f>
        <v>Chile</v>
      </c>
      <c r="W7" s="31"/>
      <c r="X7" s="31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</row>
    <row r="8" spans="1:43" ht="15" customHeigh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68" t="str">
        <f>I46</f>
        <v>Paraguay</v>
      </c>
      <c r="T8" s="69" t="s">
        <v>114</v>
      </c>
      <c r="U8" s="69" t="s">
        <v>115</v>
      </c>
      <c r="V8" s="70" t="str">
        <f>I39</f>
        <v>Japón</v>
      </c>
      <c r="W8" s="31"/>
      <c r="X8" s="31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</row>
    <row r="9" spans="1:43" ht="15" customHeight="1" thickBot="1" x14ac:dyDescent="0.35">
      <c r="A9" s="31"/>
      <c r="B9" s="20" t="s">
        <v>73</v>
      </c>
      <c r="C9" s="20"/>
      <c r="D9" s="31"/>
      <c r="E9" s="31"/>
      <c r="F9" s="31"/>
      <c r="G9" s="17"/>
      <c r="H9" s="17"/>
      <c r="I9" s="31" t="s">
        <v>65</v>
      </c>
      <c r="J9" s="21" t="s">
        <v>66</v>
      </c>
      <c r="K9" s="21" t="s">
        <v>67</v>
      </c>
      <c r="L9" s="22" t="s">
        <v>68</v>
      </c>
      <c r="M9" s="22" t="s">
        <v>69</v>
      </c>
      <c r="N9" s="22" t="s">
        <v>70</v>
      </c>
      <c r="O9" s="22" t="s">
        <v>71</v>
      </c>
      <c r="P9" s="22" t="s">
        <v>72</v>
      </c>
      <c r="Q9" s="24" t="s">
        <v>76</v>
      </c>
      <c r="R9" s="17"/>
      <c r="S9" s="72" t="str">
        <f>I62</f>
        <v>España</v>
      </c>
      <c r="T9" s="74">
        <v>1</v>
      </c>
      <c r="U9" s="74">
        <v>0</v>
      </c>
      <c r="V9" s="75" t="str">
        <f>I55</f>
        <v>Portugal</v>
      </c>
      <c r="W9" s="31"/>
      <c r="X9" s="31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</row>
    <row r="10" spans="1:43" ht="15" customHeight="1" thickBot="1" x14ac:dyDescent="0.3">
      <c r="A10" s="31">
        <f t="shared" ref="A10:A15" si="3">IF(ISBLANK(D10),0,1)</f>
        <v>1</v>
      </c>
      <c r="B10" s="62">
        <f t="shared" ref="B10:B15" si="4">IF(D10&gt;E10,1,0)</f>
        <v>1</v>
      </c>
      <c r="C10" s="63" t="str">
        <f>I10</f>
        <v>Argentina</v>
      </c>
      <c r="D10" s="64">
        <v>1</v>
      </c>
      <c r="E10" s="64">
        <v>0</v>
      </c>
      <c r="F10" s="63" t="str">
        <f>I11</f>
        <v>Nigeria</v>
      </c>
      <c r="G10" s="65">
        <f t="shared" ref="G10:G15" si="5">IF(E10&gt;D10,1,0)</f>
        <v>0</v>
      </c>
      <c r="H10" s="17"/>
      <c r="I10" s="66" t="s">
        <v>95</v>
      </c>
      <c r="J10" s="31">
        <f>SUMIF(C:C,I10,A:A)+SUMIF(F:F,I10,A:A)</f>
        <v>3</v>
      </c>
      <c r="K10" s="19">
        <f>SUMIF(C:C,I10,B:B) + SUMIF(F:F,I10,G:G)</f>
        <v>3</v>
      </c>
      <c r="L10" s="19">
        <f>J10-(K10+M10)</f>
        <v>0</v>
      </c>
      <c r="M10" s="19">
        <f>SUMIF(C:C,I10,G:G)+SUMIF(F:F,I10,B:B)</f>
        <v>0</v>
      </c>
      <c r="N10" s="32">
        <f>3*K10+L10</f>
        <v>9</v>
      </c>
      <c r="O10" s="19">
        <f>SUMIF(C:C,I10,D:D)+SUMIF(F:F,I10,E:E)</f>
        <v>7</v>
      </c>
      <c r="P10" s="19">
        <f>SUMIF(C:C,I10,E:E)+SUMIF(F:F,I10,D:D)</f>
        <v>1</v>
      </c>
      <c r="Q10" s="67">
        <f>N10*10000+(O10-P10)*100+O10</f>
        <v>90607</v>
      </c>
      <c r="R10" s="17"/>
      <c r="S10" s="17"/>
      <c r="T10" s="17"/>
      <c r="U10" s="17"/>
      <c r="V10" s="17"/>
      <c r="W10" s="17"/>
      <c r="X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</row>
    <row r="11" spans="1:43" ht="15" customHeight="1" x14ac:dyDescent="0.25">
      <c r="A11" s="31">
        <f t="shared" si="3"/>
        <v>1</v>
      </c>
      <c r="B11" s="68">
        <f t="shared" si="4"/>
        <v>1</v>
      </c>
      <c r="C11" s="71" t="str">
        <f>I12</f>
        <v>Corea del Sur</v>
      </c>
      <c r="D11" s="69">
        <v>2</v>
      </c>
      <c r="E11" s="69">
        <v>0</v>
      </c>
      <c r="F11" s="71" t="str">
        <f>I13</f>
        <v>Grecia</v>
      </c>
      <c r="G11" s="70">
        <f t="shared" si="5"/>
        <v>0</v>
      </c>
      <c r="H11" s="17"/>
      <c r="I11" s="66" t="s">
        <v>104</v>
      </c>
      <c r="J11" s="31">
        <f>SUMIF(C:C,I11,A:A)+SUMIF(F:F,I11,A:A)</f>
        <v>3</v>
      </c>
      <c r="K11" s="19">
        <f>SUMIF(C:C,I11,B:B) + SUMIF(F:F,I11,G:G)</f>
        <v>0</v>
      </c>
      <c r="L11" s="19">
        <f>J11-(K11+M11)</f>
        <v>1</v>
      </c>
      <c r="M11" s="19">
        <f>SUMIF(C:C,I11,G:G)+SUMIF(F:F,I11,B:B)</f>
        <v>2</v>
      </c>
      <c r="N11" s="32">
        <f>3*K11+L11</f>
        <v>1</v>
      </c>
      <c r="O11" s="19">
        <f>SUMIF(C:C,I11,D:D)+SUMIF(F:F,I11,E:E)</f>
        <v>3</v>
      </c>
      <c r="P11" s="19">
        <f>SUMIF(C:C,I11,E:E)+SUMIF(F:F,I11,D:D)</f>
        <v>5</v>
      </c>
      <c r="Q11" s="67">
        <f>N11*10000+(O11-P11)*100+O11</f>
        <v>9803</v>
      </c>
      <c r="R11" s="17"/>
      <c r="S11" s="99" t="s">
        <v>77</v>
      </c>
      <c r="T11" s="100"/>
      <c r="U11" s="100"/>
      <c r="V11" s="101"/>
      <c r="W11" s="60"/>
      <c r="X11" s="60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</row>
    <row r="12" spans="1:43" ht="15" customHeight="1" x14ac:dyDescent="0.25">
      <c r="A12" s="31">
        <f t="shared" si="3"/>
        <v>1</v>
      </c>
      <c r="B12" s="68">
        <f t="shared" si="4"/>
        <v>1</v>
      </c>
      <c r="C12" s="71" t="str">
        <f>I10</f>
        <v>Argentina</v>
      </c>
      <c r="D12" s="69">
        <v>4</v>
      </c>
      <c r="E12" s="69">
        <v>1</v>
      </c>
      <c r="F12" s="71" t="str">
        <f>I12</f>
        <v>Corea del Sur</v>
      </c>
      <c r="G12" s="70">
        <f t="shared" si="5"/>
        <v>0</v>
      </c>
      <c r="H12" s="17"/>
      <c r="I12" s="76" t="s">
        <v>112</v>
      </c>
      <c r="J12" s="31">
        <f>SUMIF(C:C,I12,A:A)+SUMIF(F:F,I12,A:A)</f>
        <v>3</v>
      </c>
      <c r="K12" s="19">
        <f>SUMIF(C:C,I12,B:B) + SUMIF(F:F,I12,G:G)</f>
        <v>1</v>
      </c>
      <c r="L12" s="19">
        <f>J12-(K12+M12)</f>
        <v>1</v>
      </c>
      <c r="M12" s="19">
        <f>SUMIF(C:C,I12,G:G)+SUMIF(F:F,I12,B:B)</f>
        <v>1</v>
      </c>
      <c r="N12" s="32">
        <f>3*K12+L12</f>
        <v>4</v>
      </c>
      <c r="O12" s="19">
        <f>SUMIF(C:C,I12,D:D)+SUMIF(F:F,I12,E:E)</f>
        <v>5</v>
      </c>
      <c r="P12" s="19">
        <f>SUMIF(C:C,I12,E:E)+SUMIF(F:F,I12,D:D)</f>
        <v>6</v>
      </c>
      <c r="Q12" s="67">
        <f>N12*10000+(O12-P12)*100+O12</f>
        <v>39905</v>
      </c>
      <c r="R12" s="17"/>
      <c r="S12" s="68" t="str">
        <f>IF(T2&gt;U2,S2,V2)</f>
        <v>Uruguay</v>
      </c>
      <c r="T12" s="69" t="s">
        <v>116</v>
      </c>
      <c r="U12" s="69" t="s">
        <v>117</v>
      </c>
      <c r="V12" s="70" t="str">
        <f>IF(T3&gt;U3,S3,V3)</f>
        <v>Ghana</v>
      </c>
      <c r="W12" s="31"/>
      <c r="X12" s="31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</row>
    <row r="13" spans="1:43" ht="15" customHeight="1" x14ac:dyDescent="0.25">
      <c r="A13" s="31">
        <f t="shared" si="3"/>
        <v>1</v>
      </c>
      <c r="B13" s="68">
        <f t="shared" si="4"/>
        <v>0</v>
      </c>
      <c r="C13" s="71" t="str">
        <f>I11</f>
        <v>Nigeria</v>
      </c>
      <c r="D13" s="69">
        <v>1</v>
      </c>
      <c r="E13" s="69">
        <v>2</v>
      </c>
      <c r="F13" s="71" t="str">
        <f>I13</f>
        <v>Grecia</v>
      </c>
      <c r="G13" s="70">
        <f t="shared" si="5"/>
        <v>1</v>
      </c>
      <c r="H13" s="17"/>
      <c r="I13" s="66" t="s">
        <v>29</v>
      </c>
      <c r="J13" s="31">
        <f>SUMIF(C:C,I13,A:A)+SUMIF(F:F,I13,A:A)</f>
        <v>3</v>
      </c>
      <c r="K13" s="19">
        <f>SUMIF(C:C,I13,B:B) + SUMIF(F:F,I13,G:G)</f>
        <v>1</v>
      </c>
      <c r="L13" s="19">
        <f>J13-(K13+M13)</f>
        <v>0</v>
      </c>
      <c r="M13" s="19">
        <f>SUMIF(C:C,I13,G:G)+SUMIF(F:F,I13,B:B)</f>
        <v>2</v>
      </c>
      <c r="N13" s="32">
        <f>3*K13+L13</f>
        <v>3</v>
      </c>
      <c r="O13" s="19">
        <f>SUMIF(C:C,I13,D:D)+SUMIF(F:F,I13,E:E)</f>
        <v>2</v>
      </c>
      <c r="P13" s="19">
        <f>SUMIF(C:C,I13,E:E)+SUMIF(F:F,I13,D:D)</f>
        <v>5</v>
      </c>
      <c r="Q13" s="67">
        <f>N13*10000+(O13-P13)*100+O13</f>
        <v>29702</v>
      </c>
      <c r="R13" s="17"/>
      <c r="S13" s="68" t="str">
        <f>IF(T4&gt;U4,S4,V4)</f>
        <v>Argentina</v>
      </c>
      <c r="T13" s="69">
        <v>0</v>
      </c>
      <c r="U13" s="69">
        <v>4</v>
      </c>
      <c r="V13" s="70" t="str">
        <f>IF(T5&gt;U5,S5,V5)</f>
        <v>Alemania</v>
      </c>
      <c r="W13" s="31"/>
      <c r="X13" s="31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</row>
    <row r="14" spans="1:43" ht="15" customHeight="1" x14ac:dyDescent="0.25">
      <c r="A14" s="31">
        <f t="shared" si="3"/>
        <v>1</v>
      </c>
      <c r="B14" s="68">
        <f t="shared" si="4"/>
        <v>1</v>
      </c>
      <c r="C14" s="71" t="str">
        <f>I10</f>
        <v>Argentina</v>
      </c>
      <c r="D14" s="69">
        <v>2</v>
      </c>
      <c r="E14" s="69">
        <v>0</v>
      </c>
      <c r="F14" s="71" t="str">
        <f>I13</f>
        <v>Grecia</v>
      </c>
      <c r="G14" s="70">
        <f t="shared" si="5"/>
        <v>0</v>
      </c>
      <c r="H14" s="44"/>
      <c r="I14" s="44" t="str">
        <f>INDEX(I10:I13,MATCH(MAX(Q10:Q13),Q10:Q13,0))</f>
        <v>Argentina</v>
      </c>
      <c r="J14" s="17"/>
      <c r="K14" s="17"/>
      <c r="L14" s="17"/>
      <c r="M14" s="17"/>
      <c r="N14" s="18"/>
      <c r="O14" s="17"/>
      <c r="P14" s="17"/>
      <c r="Q14" s="17"/>
      <c r="R14" s="17"/>
      <c r="S14" s="68" t="str">
        <f>IF(T6&gt;U6,S6,V6)</f>
        <v>Países Bajos</v>
      </c>
      <c r="T14" s="69">
        <v>2</v>
      </c>
      <c r="U14" s="69">
        <v>1</v>
      </c>
      <c r="V14" s="70" t="str">
        <f>IF(T7&gt;U7,S7,V7)</f>
        <v>Brasil</v>
      </c>
      <c r="W14" s="31"/>
      <c r="X14" s="31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</row>
    <row r="15" spans="1:43" ht="15" customHeight="1" thickBot="1" x14ac:dyDescent="0.3">
      <c r="A15" s="31">
        <f t="shared" si="3"/>
        <v>1</v>
      </c>
      <c r="B15" s="72">
        <f t="shared" si="4"/>
        <v>0</v>
      </c>
      <c r="C15" s="73" t="str">
        <f>I11</f>
        <v>Nigeria</v>
      </c>
      <c r="D15" s="74">
        <v>2</v>
      </c>
      <c r="E15" s="74">
        <v>2</v>
      </c>
      <c r="F15" s="73" t="str">
        <f>I12</f>
        <v>Corea del Sur</v>
      </c>
      <c r="G15" s="75">
        <f t="shared" si="5"/>
        <v>0</v>
      </c>
      <c r="H15" s="44"/>
      <c r="I15" s="44" t="str">
        <f>INDEX(I10:I13,MATCH(LARGE(Q10:Q13,2),Q10:Q13,0))</f>
        <v>Corea del Sur</v>
      </c>
      <c r="J15" s="17"/>
      <c r="K15" s="17"/>
      <c r="L15" s="17"/>
      <c r="M15" s="17"/>
      <c r="N15" s="17"/>
      <c r="O15" s="17"/>
      <c r="P15" s="17"/>
      <c r="Q15" s="17"/>
      <c r="R15" s="17"/>
      <c r="S15" s="72" t="str">
        <f>IF(T8&gt;U8,S8,V8)</f>
        <v>Paraguay</v>
      </c>
      <c r="T15" s="74">
        <v>0</v>
      </c>
      <c r="U15" s="74">
        <v>1</v>
      </c>
      <c r="V15" s="75" t="str">
        <f>IF(T9&gt;U9,S9,V9)</f>
        <v>España</v>
      </c>
      <c r="W15" s="31"/>
      <c r="X15" s="31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</row>
    <row r="16" spans="1:43" ht="15" customHeight="1" thickBot="1" x14ac:dyDescent="0.3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</row>
    <row r="17" spans="1:43" ht="15" customHeight="1" thickBot="1" x14ac:dyDescent="0.35">
      <c r="A17" s="31"/>
      <c r="B17" s="20" t="s">
        <v>74</v>
      </c>
      <c r="C17" s="20"/>
      <c r="D17" s="31"/>
      <c r="E17" s="31"/>
      <c r="F17" s="31"/>
      <c r="G17" s="17"/>
      <c r="H17" s="17"/>
      <c r="I17" s="31" t="s">
        <v>65</v>
      </c>
      <c r="J17" s="21" t="s">
        <v>66</v>
      </c>
      <c r="K17" s="21" t="s">
        <v>67</v>
      </c>
      <c r="L17" s="22" t="s">
        <v>68</v>
      </c>
      <c r="M17" s="22" t="s">
        <v>69</v>
      </c>
      <c r="N17" s="22" t="s">
        <v>70</v>
      </c>
      <c r="O17" s="22" t="s">
        <v>71</v>
      </c>
      <c r="P17" s="22" t="s">
        <v>72</v>
      </c>
      <c r="Q17" s="24" t="s">
        <v>76</v>
      </c>
      <c r="R17" s="17"/>
      <c r="S17" s="99" t="s">
        <v>78</v>
      </c>
      <c r="T17" s="100"/>
      <c r="U17" s="100"/>
      <c r="V17" s="101"/>
      <c r="W17" s="60"/>
      <c r="X17" s="60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5" customHeight="1" x14ac:dyDescent="0.25">
      <c r="A18" s="31">
        <f t="shared" ref="A18:A23" si="6">IF(ISBLANK(D18),0,1)</f>
        <v>1</v>
      </c>
      <c r="B18" s="62">
        <f t="shared" ref="B18:B23" si="7">IF(D18&gt;E18,1,0)</f>
        <v>0</v>
      </c>
      <c r="C18" s="63" t="str">
        <f>I18</f>
        <v>Inglaterra</v>
      </c>
      <c r="D18" s="64">
        <v>1</v>
      </c>
      <c r="E18" s="64">
        <v>1</v>
      </c>
      <c r="F18" s="63" t="str">
        <f>I19</f>
        <v>Estados Unidos</v>
      </c>
      <c r="G18" s="65">
        <f t="shared" ref="G18:G23" si="8">IF(E18&gt;D18,1,0)</f>
        <v>0</v>
      </c>
      <c r="H18" s="17"/>
      <c r="I18" s="66" t="s">
        <v>94</v>
      </c>
      <c r="J18" s="31">
        <f>SUMIF(C:C,I18,A:A)+SUMIF(F:F,I18,A:A)</f>
        <v>3</v>
      </c>
      <c r="K18" s="19">
        <f>SUMIF(C:C,I18,B:B) + SUMIF(F:F,I18,G:G)</f>
        <v>1</v>
      </c>
      <c r="L18" s="19">
        <f>J18-(K18+M18)</f>
        <v>2</v>
      </c>
      <c r="M18" s="19">
        <f>SUMIF(C:C,I18,G:G)+SUMIF(F:F,I18,B:B)</f>
        <v>0</v>
      </c>
      <c r="N18" s="32">
        <f>3*K18+L18</f>
        <v>5</v>
      </c>
      <c r="O18" s="19">
        <f>SUMIF(C:C,I18,D:D)+SUMIF(F:F,I18,E:E)</f>
        <v>2</v>
      </c>
      <c r="P18" s="19">
        <f>SUMIF(C:C,I18,E:E)+SUMIF(F:F,I18,D:D)</f>
        <v>1</v>
      </c>
      <c r="Q18" s="67">
        <f>N18*10000+(O18-P18)*100+O18</f>
        <v>50102</v>
      </c>
      <c r="R18" s="17"/>
      <c r="S18" s="68" t="str">
        <f>IF(T12&gt;U12,S12,V12)</f>
        <v>Uruguay</v>
      </c>
      <c r="T18" s="69">
        <v>2</v>
      </c>
      <c r="U18" s="69">
        <v>3</v>
      </c>
      <c r="V18" s="70" t="str">
        <f>IF(T14&gt;U14,S14,V14)</f>
        <v>Países Bajos</v>
      </c>
      <c r="W18" s="31"/>
      <c r="X18" s="31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</row>
    <row r="19" spans="1:43" ht="15" customHeight="1" thickBot="1" x14ac:dyDescent="0.3">
      <c r="A19" s="31">
        <f t="shared" si="6"/>
        <v>1</v>
      </c>
      <c r="B19" s="68">
        <f t="shared" si="7"/>
        <v>0</v>
      </c>
      <c r="C19" s="71" t="str">
        <f>I20</f>
        <v>Argelia</v>
      </c>
      <c r="D19" s="69">
        <v>0</v>
      </c>
      <c r="E19" s="69">
        <v>1</v>
      </c>
      <c r="F19" s="71" t="str">
        <f>I21</f>
        <v>Eslovenia</v>
      </c>
      <c r="G19" s="70">
        <f>IF(E19&gt;D19,1,0)</f>
        <v>1</v>
      </c>
      <c r="H19" s="17"/>
      <c r="I19" s="66" t="s">
        <v>100</v>
      </c>
      <c r="J19" s="31">
        <f>SUMIF(C:C,I19,A:A)+SUMIF(F:F,I19,A:A)</f>
        <v>3</v>
      </c>
      <c r="K19" s="19">
        <f>SUMIF(C:C,I19,B:B) + SUMIF(F:F,I19,G:G)</f>
        <v>1</v>
      </c>
      <c r="L19" s="19">
        <f>J19-(K19+M19)</f>
        <v>2</v>
      </c>
      <c r="M19" s="19">
        <f>SUMIF(C:C,I19,G:G)+SUMIF(F:F,I19,B:B)</f>
        <v>0</v>
      </c>
      <c r="N19" s="32">
        <f>3*K19+L19</f>
        <v>5</v>
      </c>
      <c r="O19" s="19">
        <f>SUMIF(C:C,I19,D:D)+SUMIF(F:F,I19,E:E)</f>
        <v>4</v>
      </c>
      <c r="P19" s="19">
        <f>SUMIF(C:C,I19,E:E)+SUMIF(F:F,I19,D:D)</f>
        <v>3</v>
      </c>
      <c r="Q19" s="67">
        <f>N19*10000+(O19-P19)*100+O19</f>
        <v>50104</v>
      </c>
      <c r="R19" s="17"/>
      <c r="S19" s="72" t="str">
        <f>IF(T13&gt;U13,S13,V13)</f>
        <v>Alemania</v>
      </c>
      <c r="T19" s="74">
        <v>0</v>
      </c>
      <c r="U19" s="74">
        <v>1</v>
      </c>
      <c r="V19" s="75" t="str">
        <f>IF(T15&gt;U15,S15,V15)</f>
        <v>España</v>
      </c>
      <c r="W19" s="31"/>
      <c r="X19" s="31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</row>
    <row r="20" spans="1:43" ht="15" customHeight="1" thickBot="1" x14ac:dyDescent="0.3">
      <c r="A20" s="31">
        <f t="shared" si="6"/>
        <v>1</v>
      </c>
      <c r="B20" s="68">
        <f t="shared" si="7"/>
        <v>0</v>
      </c>
      <c r="C20" s="71" t="str">
        <f>I18</f>
        <v>Inglaterra</v>
      </c>
      <c r="D20" s="69">
        <v>0</v>
      </c>
      <c r="E20" s="69">
        <v>0</v>
      </c>
      <c r="F20" s="71" t="str">
        <f>I20</f>
        <v>Argelia</v>
      </c>
      <c r="G20" s="70">
        <f t="shared" si="8"/>
        <v>0</v>
      </c>
      <c r="H20" s="17"/>
      <c r="I20" s="66" t="s">
        <v>92</v>
      </c>
      <c r="J20" s="31">
        <f>SUMIF(C:C,I20,A:A)+SUMIF(F:F,I20,A:A)</f>
        <v>3</v>
      </c>
      <c r="K20" s="19">
        <f>SUMIF(C:C,I20,B:B) + SUMIF(F:F,I20,G:G)</f>
        <v>0</v>
      </c>
      <c r="L20" s="19">
        <f>J20-(K20+M20)</f>
        <v>1</v>
      </c>
      <c r="M20" s="19">
        <f>SUMIF(C:C,I20,G:G)+SUMIF(F:F,I20,B:B)</f>
        <v>2</v>
      </c>
      <c r="N20" s="32">
        <f>3*K20+L20</f>
        <v>1</v>
      </c>
      <c r="O20" s="19">
        <f>SUMIF(C:C,I20,D:D)+SUMIF(F:F,I20,E:E)</f>
        <v>0</v>
      </c>
      <c r="P20" s="19">
        <f>SUMIF(C:C,I20,E:E)+SUMIF(F:F,I20,D:D)</f>
        <v>2</v>
      </c>
      <c r="Q20" s="67">
        <f>N20*10000+(O20-P20)*100+O20</f>
        <v>9800</v>
      </c>
      <c r="R20" s="17"/>
      <c r="S20" s="17"/>
      <c r="T20" s="17"/>
      <c r="U20" s="17"/>
      <c r="V20" s="17"/>
      <c r="W20" s="17"/>
      <c r="X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</row>
    <row r="21" spans="1:43" ht="15" customHeight="1" x14ac:dyDescent="0.25">
      <c r="A21" s="31">
        <f t="shared" si="6"/>
        <v>1</v>
      </c>
      <c r="B21" s="68">
        <f t="shared" si="7"/>
        <v>0</v>
      </c>
      <c r="C21" s="71" t="str">
        <f>I19</f>
        <v>Estados Unidos</v>
      </c>
      <c r="D21" s="69">
        <v>2</v>
      </c>
      <c r="E21" s="69">
        <v>2</v>
      </c>
      <c r="F21" s="71" t="str">
        <f>I21</f>
        <v>Eslovenia</v>
      </c>
      <c r="G21" s="70">
        <f t="shared" si="8"/>
        <v>0</v>
      </c>
      <c r="H21" s="17"/>
      <c r="I21" s="66" t="s">
        <v>96</v>
      </c>
      <c r="J21" s="31">
        <f>SUMIF(C:C,I21,A:A)+SUMIF(F:F,I21,A:A)</f>
        <v>3</v>
      </c>
      <c r="K21" s="19">
        <f>SUMIF(C:C,I21,B:B) + SUMIF(F:F,I21,G:G)</f>
        <v>1</v>
      </c>
      <c r="L21" s="19">
        <f>J21-(K21+M21)</f>
        <v>1</v>
      </c>
      <c r="M21" s="19">
        <f>SUMIF(C:C,I21,G:G)+SUMIF(F:F,I21,B:B)</f>
        <v>1</v>
      </c>
      <c r="N21" s="32">
        <f>3*K21+L21</f>
        <v>4</v>
      </c>
      <c r="O21" s="19">
        <f>SUMIF(C:C,I21,D:D)+SUMIF(F:F,I21,E:E)</f>
        <v>3</v>
      </c>
      <c r="P21" s="19">
        <f>SUMIF(C:C,I21,E:E)+SUMIF(F:F,I21,D:D)</f>
        <v>3</v>
      </c>
      <c r="Q21" s="67">
        <f>N21*10000+(O21-P21)*100+O21</f>
        <v>40003</v>
      </c>
      <c r="R21" s="17"/>
      <c r="S21" s="99" t="s">
        <v>79</v>
      </c>
      <c r="T21" s="100"/>
      <c r="U21" s="100"/>
      <c r="V21" s="101"/>
      <c r="W21" s="60"/>
      <c r="X21" s="60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1:43" ht="15" customHeight="1" thickBot="1" x14ac:dyDescent="0.3">
      <c r="A22" s="31">
        <f t="shared" si="6"/>
        <v>1</v>
      </c>
      <c r="B22" s="68">
        <f t="shared" si="7"/>
        <v>1</v>
      </c>
      <c r="C22" s="71" t="str">
        <f>I18</f>
        <v>Inglaterra</v>
      </c>
      <c r="D22" s="69">
        <v>1</v>
      </c>
      <c r="E22" s="69">
        <v>0</v>
      </c>
      <c r="F22" s="71" t="str">
        <f>I21</f>
        <v>Eslovenia</v>
      </c>
      <c r="G22" s="70">
        <f t="shared" si="8"/>
        <v>0</v>
      </c>
      <c r="H22" s="44"/>
      <c r="I22" s="44" t="str">
        <f>INDEX(I18:I29,MATCH(MAX(Q18:Q21),Q18:Q21,0))</f>
        <v>Estados Unidos</v>
      </c>
      <c r="J22" s="17"/>
      <c r="K22" s="17"/>
      <c r="L22" s="17"/>
      <c r="M22" s="17"/>
      <c r="N22" s="17"/>
      <c r="O22" s="17"/>
      <c r="P22" s="17"/>
      <c r="Q22" s="17"/>
      <c r="R22" s="17"/>
      <c r="S22" s="72" t="str">
        <f>IF(T18&gt;U18,S18,V18)</f>
        <v>Países Bajos</v>
      </c>
      <c r="T22" s="74">
        <v>0</v>
      </c>
      <c r="U22" s="74">
        <v>1</v>
      </c>
      <c r="V22" s="75" t="str">
        <f>IF(T19&gt;U19,S19,V19)</f>
        <v>España</v>
      </c>
      <c r="W22" s="31"/>
      <c r="X22" s="31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</row>
    <row r="23" spans="1:43" ht="15" customHeight="1" thickBot="1" x14ac:dyDescent="0.3">
      <c r="A23" s="31">
        <f t="shared" si="6"/>
        <v>1</v>
      </c>
      <c r="B23" s="72">
        <f t="shared" si="7"/>
        <v>1</v>
      </c>
      <c r="C23" s="73" t="str">
        <f>I19</f>
        <v>Estados Unidos</v>
      </c>
      <c r="D23" s="74">
        <v>1</v>
      </c>
      <c r="E23" s="74">
        <v>0</v>
      </c>
      <c r="F23" s="73" t="str">
        <f>I20</f>
        <v>Argelia</v>
      </c>
      <c r="G23" s="75">
        <f t="shared" si="8"/>
        <v>0</v>
      </c>
      <c r="H23" s="44"/>
      <c r="I23" s="44" t="str">
        <f>INDEX(I18:I29,MATCH(LARGE(Q18:Q21,2),Q18:Q21,0))</f>
        <v>Inglaterra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</row>
    <row r="24" spans="1:43" ht="15" customHeigh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51" t="s">
        <v>81</v>
      </c>
      <c r="T24" s="17"/>
      <c r="U24" s="17"/>
      <c r="V24" s="17"/>
      <c r="W24" s="17"/>
      <c r="X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</row>
    <row r="25" spans="1:43" ht="15" customHeight="1" thickBot="1" x14ac:dyDescent="0.35">
      <c r="A25" s="31"/>
      <c r="B25" s="20" t="s">
        <v>75</v>
      </c>
      <c r="C25" s="20"/>
      <c r="D25" s="31"/>
      <c r="E25" s="31"/>
      <c r="F25" s="31"/>
      <c r="G25" s="17"/>
      <c r="H25" s="17"/>
      <c r="I25" s="31" t="s">
        <v>65</v>
      </c>
      <c r="J25" s="21" t="s">
        <v>66</v>
      </c>
      <c r="K25" s="21" t="s">
        <v>67</v>
      </c>
      <c r="L25" s="22" t="s">
        <v>68</v>
      </c>
      <c r="M25" s="22" t="s">
        <v>69</v>
      </c>
      <c r="N25" s="22" t="s">
        <v>70</v>
      </c>
      <c r="O25" s="22" t="s">
        <v>71</v>
      </c>
      <c r="P25" s="22" t="s">
        <v>72</v>
      </c>
      <c r="Q25" s="24" t="s">
        <v>76</v>
      </c>
      <c r="R25" s="17"/>
      <c r="S25" s="77" t="str">
        <f>IF(T22&gt;U22,V22,S22)</f>
        <v>Países Bajos</v>
      </c>
      <c r="T25" s="17"/>
      <c r="U25" s="17"/>
      <c r="V25" s="17"/>
      <c r="W25" s="17"/>
      <c r="X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</row>
    <row r="26" spans="1:43" ht="15" customHeight="1" x14ac:dyDescent="0.25">
      <c r="A26" s="31">
        <f t="shared" ref="A26:A31" si="9">IF(ISBLANK(D26),0,1)</f>
        <v>1</v>
      </c>
      <c r="B26" s="62">
        <f t="shared" ref="B26:B31" si="10">IF(D26&gt;E26,1,0)</f>
        <v>1</v>
      </c>
      <c r="C26" s="63" t="str">
        <f>I26</f>
        <v>Alemania</v>
      </c>
      <c r="D26" s="64">
        <v>4</v>
      </c>
      <c r="E26" s="64">
        <v>0</v>
      </c>
      <c r="F26" s="63" t="str">
        <f>I27</f>
        <v>Australia</v>
      </c>
      <c r="G26" s="65">
        <f t="shared" ref="G26:G31" si="11">IF(E26&gt;D26,1,0)</f>
        <v>0</v>
      </c>
      <c r="H26" s="17"/>
      <c r="I26" s="66" t="s">
        <v>13</v>
      </c>
      <c r="J26" s="31">
        <f>SUMIF(C:C,I26,A:A)+SUMIF(F:F,I26,A:A)</f>
        <v>3</v>
      </c>
      <c r="K26" s="19">
        <f>SUMIF(C:C,I26,B:B) + SUMIF(F:F,I26,G:G)</f>
        <v>2</v>
      </c>
      <c r="L26" s="19">
        <f>J26-(K26+M26)</f>
        <v>0</v>
      </c>
      <c r="M26" s="19">
        <f>SUMIF(C:C,I26,G:G)+SUMIF(F:F,I26,B:B)</f>
        <v>1</v>
      </c>
      <c r="N26" s="32">
        <f>3*K26+L26</f>
        <v>6</v>
      </c>
      <c r="O26" s="19">
        <f>SUMIF(C:C,I26,D:D)+SUMIF(F:F,I26,E:E)</f>
        <v>5</v>
      </c>
      <c r="P26" s="19">
        <f>SUMIF(C:C,I26,E:E)+SUMIF(F:F,I26,D:D)</f>
        <v>1</v>
      </c>
      <c r="Q26" s="31">
        <f>N26*10000+(O26-P26)*100+O26</f>
        <v>60405</v>
      </c>
      <c r="R26" s="17"/>
      <c r="S26" s="17"/>
      <c r="T26" s="17"/>
      <c r="U26" s="17"/>
      <c r="V26" s="17"/>
      <c r="W26" s="17"/>
      <c r="X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</row>
    <row r="27" spans="1:43" ht="15" customHeight="1" thickBot="1" x14ac:dyDescent="0.3">
      <c r="A27" s="31">
        <f t="shared" si="9"/>
        <v>1</v>
      </c>
      <c r="B27" s="68">
        <f t="shared" si="10"/>
        <v>0</v>
      </c>
      <c r="C27" s="71" t="str">
        <f>I28</f>
        <v>Serbia</v>
      </c>
      <c r="D27" s="69">
        <v>0</v>
      </c>
      <c r="E27" s="69">
        <v>1</v>
      </c>
      <c r="F27" s="71" t="str">
        <f>I29</f>
        <v>Ghana</v>
      </c>
      <c r="G27" s="70">
        <f t="shared" si="11"/>
        <v>1</v>
      </c>
      <c r="H27" s="17"/>
      <c r="I27" s="66" t="s">
        <v>97</v>
      </c>
      <c r="J27" s="31">
        <f>SUMIF(C:C,I27,A:A)+SUMIF(F:F,I27,A:A)</f>
        <v>3</v>
      </c>
      <c r="K27" s="19">
        <f>SUMIF(C:C,I27,B:B) + SUMIF(F:F,I27,G:G)</f>
        <v>1</v>
      </c>
      <c r="L27" s="19">
        <f>J27-(K27+M27)</f>
        <v>1</v>
      </c>
      <c r="M27" s="19">
        <f>SUMIF(C:C,I27,G:G)+SUMIF(F:F,I27,B:B)</f>
        <v>1</v>
      </c>
      <c r="N27" s="32">
        <f>3*K27+L27</f>
        <v>4</v>
      </c>
      <c r="O27" s="19">
        <f>SUMIF(C:C,I27,D:D)+SUMIF(F:F,I27,E:E)</f>
        <v>3</v>
      </c>
      <c r="P27" s="19">
        <f>SUMIF(C:C,I27,E:E)+SUMIF(F:F,I27,D:D)</f>
        <v>6</v>
      </c>
      <c r="Q27" s="31">
        <f>N27*10000+(O27-P27)*100+O27</f>
        <v>39703</v>
      </c>
      <c r="R27" s="17"/>
      <c r="S27" s="17"/>
      <c r="T27" s="17"/>
      <c r="U27" s="17"/>
      <c r="V27" s="17"/>
      <c r="W27" s="17"/>
      <c r="X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</row>
    <row r="28" spans="1:43" ht="15" customHeight="1" x14ac:dyDescent="0.25">
      <c r="A28" s="31">
        <f t="shared" si="9"/>
        <v>1</v>
      </c>
      <c r="B28" s="68">
        <f t="shared" si="10"/>
        <v>0</v>
      </c>
      <c r="C28" s="71" t="str">
        <f>I26</f>
        <v>Alemania</v>
      </c>
      <c r="D28" s="69">
        <v>0</v>
      </c>
      <c r="E28" s="69">
        <v>1</v>
      </c>
      <c r="F28" s="71" t="str">
        <f>I28</f>
        <v>Serbia</v>
      </c>
      <c r="G28" s="70">
        <f t="shared" si="11"/>
        <v>1</v>
      </c>
      <c r="H28" s="17"/>
      <c r="I28" s="66" t="s">
        <v>102</v>
      </c>
      <c r="J28" s="31">
        <f>SUMIF(C:C,I28,A:A)+SUMIF(F:F,I28,A:A)</f>
        <v>3</v>
      </c>
      <c r="K28" s="19">
        <f>SUMIF(C:C,I28,B:B) + SUMIF(F:F,I28,G:G)</f>
        <v>1</v>
      </c>
      <c r="L28" s="19">
        <f>J28-(K28+M28)</f>
        <v>0</v>
      </c>
      <c r="M28" s="19">
        <f>SUMIF(C:C,I28,G:G)+SUMIF(F:F,I28,B:B)</f>
        <v>2</v>
      </c>
      <c r="N28" s="32">
        <f>3*K28+L28</f>
        <v>3</v>
      </c>
      <c r="O28" s="19">
        <f>SUMIF(C:C,I28,D:D)+SUMIF(F:F,I28,E:E)</f>
        <v>2</v>
      </c>
      <c r="P28" s="19">
        <f>SUMIF(C:C,I28,E:E)+SUMIF(F:F,I28,D:D)</f>
        <v>3</v>
      </c>
      <c r="Q28" s="31">
        <f>N28*10000+(O28-P28)*100+O28</f>
        <v>29902</v>
      </c>
      <c r="R28" s="17"/>
      <c r="S28" s="51" t="s">
        <v>80</v>
      </c>
      <c r="T28" s="17"/>
      <c r="U28" s="17"/>
      <c r="V28" s="17"/>
      <c r="W28" s="17"/>
      <c r="X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</row>
    <row r="29" spans="1:43" ht="15" customHeight="1" thickBot="1" x14ac:dyDescent="0.3">
      <c r="A29" s="31">
        <f t="shared" si="9"/>
        <v>1</v>
      </c>
      <c r="B29" s="68">
        <f t="shared" si="10"/>
        <v>0</v>
      </c>
      <c r="C29" s="71" t="str">
        <f>I27</f>
        <v>Australia</v>
      </c>
      <c r="D29" s="69">
        <v>1</v>
      </c>
      <c r="E29" s="69">
        <v>1</v>
      </c>
      <c r="F29" s="71" t="str">
        <f>I29</f>
        <v>Ghana</v>
      </c>
      <c r="G29" s="70">
        <f t="shared" si="11"/>
        <v>0</v>
      </c>
      <c r="H29" s="17"/>
      <c r="I29" s="66" t="s">
        <v>107</v>
      </c>
      <c r="J29" s="31">
        <f>SUMIF(C:C,I29,A:A)+SUMIF(F:F,I29,A:A)</f>
        <v>3</v>
      </c>
      <c r="K29" s="19">
        <f>SUMIF(C:C,I29,B:B) + SUMIF(F:F,I29,G:G)</f>
        <v>1</v>
      </c>
      <c r="L29" s="19">
        <f>J29-(K29+M29)</f>
        <v>1</v>
      </c>
      <c r="M29" s="19">
        <f>SUMIF(C:C,I29,G:G)+SUMIF(F:F,I29,B:B)</f>
        <v>1</v>
      </c>
      <c r="N29" s="32">
        <f>3*K29+L29</f>
        <v>4</v>
      </c>
      <c r="O29" s="19">
        <f>SUMIF(C:C,I29,D:D)+SUMIF(F:F,I29,E:E)</f>
        <v>2</v>
      </c>
      <c r="P29" s="19">
        <f>SUMIF(C:C,I29,E:E)+SUMIF(F:F,I29,D:D)</f>
        <v>2</v>
      </c>
      <c r="Q29" s="31">
        <f>N29*10000+(O29-P29)*100+O29</f>
        <v>40002</v>
      </c>
      <c r="R29" s="17"/>
      <c r="S29" s="77" t="str">
        <f>IF(T22&gt;U22,S22,V22)</f>
        <v>España</v>
      </c>
      <c r="T29" s="17"/>
      <c r="U29" s="17"/>
      <c r="V29" s="17"/>
      <c r="W29" s="17"/>
      <c r="X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</row>
    <row r="30" spans="1:43" ht="15" customHeight="1" x14ac:dyDescent="0.25">
      <c r="A30" s="31">
        <f t="shared" si="9"/>
        <v>1</v>
      </c>
      <c r="B30" s="68">
        <f t="shared" si="10"/>
        <v>1</v>
      </c>
      <c r="C30" s="71" t="str">
        <f>I26</f>
        <v>Alemania</v>
      </c>
      <c r="D30" s="69">
        <v>1</v>
      </c>
      <c r="E30" s="69">
        <v>0</v>
      </c>
      <c r="F30" s="71" t="str">
        <f>I29</f>
        <v>Ghana</v>
      </c>
      <c r="G30" s="70">
        <f t="shared" si="11"/>
        <v>0</v>
      </c>
      <c r="H30" s="44"/>
      <c r="I30" s="44" t="str">
        <f>INDEX(I26:I29,MATCH(MAX(Q26:Q29),Q26:Q29,0))</f>
        <v>Alemania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</row>
    <row r="31" spans="1:43" ht="15" customHeight="1" thickBot="1" x14ac:dyDescent="0.3">
      <c r="A31" s="31">
        <f t="shared" si="9"/>
        <v>1</v>
      </c>
      <c r="B31" s="72">
        <f t="shared" si="10"/>
        <v>1</v>
      </c>
      <c r="C31" s="73" t="str">
        <f>I27</f>
        <v>Australia</v>
      </c>
      <c r="D31" s="74">
        <v>2</v>
      </c>
      <c r="E31" s="74">
        <v>1</v>
      </c>
      <c r="F31" s="73" t="str">
        <f>I28</f>
        <v>Serbia</v>
      </c>
      <c r="G31" s="75">
        <f t="shared" si="11"/>
        <v>0</v>
      </c>
      <c r="H31" s="44"/>
      <c r="I31" s="44" t="str">
        <f>INDEX(I26:I29,MATCH(LARGE(Q26:Q29,2),Q26:Q29,0))</f>
        <v>Ghana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</row>
    <row r="32" spans="1:43" ht="15" customHeigh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AB32" s="78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</row>
    <row r="33" spans="1:43" ht="15" customHeight="1" thickBot="1" x14ac:dyDescent="0.35">
      <c r="A33" s="31"/>
      <c r="B33" s="20" t="s">
        <v>83</v>
      </c>
      <c r="C33" s="20"/>
      <c r="D33" s="31"/>
      <c r="E33" s="31"/>
      <c r="F33" s="31"/>
      <c r="G33" s="17"/>
      <c r="H33" s="17"/>
      <c r="I33" s="31" t="s">
        <v>65</v>
      </c>
      <c r="J33" s="21" t="s">
        <v>66</v>
      </c>
      <c r="K33" s="21" t="s">
        <v>67</v>
      </c>
      <c r="L33" s="22" t="s">
        <v>68</v>
      </c>
      <c r="M33" s="22" t="s">
        <v>69</v>
      </c>
      <c r="N33" s="22" t="s">
        <v>70</v>
      </c>
      <c r="O33" s="22" t="s">
        <v>71</v>
      </c>
      <c r="P33" s="22" t="s">
        <v>72</v>
      </c>
      <c r="Q33" s="24" t="s">
        <v>76</v>
      </c>
      <c r="R33" s="17"/>
      <c r="V33" s="18" t="s">
        <v>285</v>
      </c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</row>
    <row r="34" spans="1:43" ht="15" customHeight="1" x14ac:dyDescent="0.25">
      <c r="A34" s="31">
        <f t="shared" ref="A34:A39" si="12">IF(ISBLANK(D34),0,1)</f>
        <v>1</v>
      </c>
      <c r="B34" s="62">
        <f t="shared" ref="B34:B39" si="13">IF(D34&gt;E34,1,0)</f>
        <v>1</v>
      </c>
      <c r="C34" s="63" t="str">
        <f>I34</f>
        <v>Países Bajos</v>
      </c>
      <c r="D34" s="64">
        <v>2</v>
      </c>
      <c r="E34" s="64">
        <v>0</v>
      </c>
      <c r="F34" s="63" t="str">
        <f>I35</f>
        <v>Dinamarca</v>
      </c>
      <c r="G34" s="65">
        <f t="shared" ref="G34:G39" si="14">IF(E34&gt;D34,1,0)</f>
        <v>0</v>
      </c>
      <c r="H34" s="17"/>
      <c r="I34" s="66" t="s">
        <v>110</v>
      </c>
      <c r="J34" s="31">
        <f>SUMIF(C:C,I34,A:A)+SUMIF(F:F,I34,A:A)</f>
        <v>3</v>
      </c>
      <c r="K34" s="19">
        <f>SUMIF(C:C,I34,B:B) + SUMIF(F:F,I34,G:G)</f>
        <v>3</v>
      </c>
      <c r="L34" s="19">
        <f>J34-(K34+M34)</f>
        <v>0</v>
      </c>
      <c r="M34" s="19">
        <f>SUMIF(C:C,I34,G:G)+SUMIF(F:F,I34,B:B)</f>
        <v>0</v>
      </c>
      <c r="N34" s="32">
        <f>3*K34+L34</f>
        <v>9</v>
      </c>
      <c r="O34" s="19">
        <f>SUMIF(C:C,I34,D:D)+SUMIF(F:F,I34,E:E)</f>
        <v>5</v>
      </c>
      <c r="P34" s="19">
        <f>SUMIF(C:C,I34,E:E)+SUMIF(F:F,I34,D:D)</f>
        <v>1</v>
      </c>
      <c r="Q34" s="67">
        <f>N34*10000+(O34-P34)*100+O34</f>
        <v>90405</v>
      </c>
      <c r="R34" s="17"/>
      <c r="V34" s="18" t="s">
        <v>286</v>
      </c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</row>
    <row r="35" spans="1:43" ht="15" customHeight="1" x14ac:dyDescent="0.25">
      <c r="A35" s="31">
        <f t="shared" si="12"/>
        <v>1</v>
      </c>
      <c r="B35" s="68">
        <f t="shared" si="13"/>
        <v>1</v>
      </c>
      <c r="C35" s="71" t="str">
        <f>I36</f>
        <v>Japón</v>
      </c>
      <c r="D35" s="69">
        <v>1</v>
      </c>
      <c r="E35" s="69">
        <v>0</v>
      </c>
      <c r="F35" s="71" t="str">
        <f>I37</f>
        <v>Camerún</v>
      </c>
      <c r="G35" s="70">
        <f t="shared" si="14"/>
        <v>0</v>
      </c>
      <c r="H35" s="17"/>
      <c r="I35" s="66" t="s">
        <v>89</v>
      </c>
      <c r="J35" s="31">
        <f>SUMIF(C:C,I35,A:A)+SUMIF(F:F,I35,A:A)</f>
        <v>3</v>
      </c>
      <c r="K35" s="19">
        <f>SUMIF(C:C,I35,B:B) + SUMIF(F:F,I35,G:G)</f>
        <v>1</v>
      </c>
      <c r="L35" s="19">
        <f>J35-(K35+M35)</f>
        <v>0</v>
      </c>
      <c r="M35" s="19">
        <f>SUMIF(C:C,I35,G:G)+SUMIF(F:F,I35,B:B)</f>
        <v>2</v>
      </c>
      <c r="N35" s="32">
        <f>3*K35+L35</f>
        <v>3</v>
      </c>
      <c r="O35" s="19">
        <f>SUMIF(C:C,I35,D:D)+SUMIF(F:F,I35,E:E)</f>
        <v>3</v>
      </c>
      <c r="P35" s="19">
        <f>SUMIF(C:C,I35,E:E)+SUMIF(F:F,I35,D:D)</f>
        <v>6</v>
      </c>
      <c r="Q35" s="67">
        <f>N35*10000+(O35-P35)*100+O35</f>
        <v>29703</v>
      </c>
      <c r="R35" s="17"/>
      <c r="V35" s="18" t="s">
        <v>299</v>
      </c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</row>
    <row r="36" spans="1:43" ht="15" customHeight="1" x14ac:dyDescent="0.25">
      <c r="A36" s="31">
        <f t="shared" si="12"/>
        <v>1</v>
      </c>
      <c r="B36" s="68">
        <f t="shared" si="13"/>
        <v>1</v>
      </c>
      <c r="C36" s="71" t="str">
        <f>I34</f>
        <v>Países Bajos</v>
      </c>
      <c r="D36" s="69">
        <v>1</v>
      </c>
      <c r="E36" s="69">
        <v>0</v>
      </c>
      <c r="F36" s="71" t="str">
        <f>I36</f>
        <v>Japón</v>
      </c>
      <c r="G36" s="70">
        <f t="shared" si="14"/>
        <v>0</v>
      </c>
      <c r="H36" s="17"/>
      <c r="I36" s="66" t="s">
        <v>98</v>
      </c>
      <c r="J36" s="31">
        <f>SUMIF(C:C,I36,A:A)+SUMIF(F:F,I36,A:A)</f>
        <v>3</v>
      </c>
      <c r="K36" s="19">
        <f>SUMIF(C:C,I36,B:B) + SUMIF(F:F,I36,G:G)</f>
        <v>2</v>
      </c>
      <c r="L36" s="19">
        <f>J36-(K36+M36)</f>
        <v>0</v>
      </c>
      <c r="M36" s="19">
        <f>SUMIF(C:C,I36,G:G)+SUMIF(F:F,I36,B:B)</f>
        <v>1</v>
      </c>
      <c r="N36" s="32">
        <f>3*K36+L36</f>
        <v>6</v>
      </c>
      <c r="O36" s="19">
        <f>SUMIF(C:C,I36,D:D)+SUMIF(F:F,I36,E:E)</f>
        <v>4</v>
      </c>
      <c r="P36" s="19">
        <f>SUMIF(C:C,I36,E:E)+SUMIF(F:F,I36,D:D)</f>
        <v>2</v>
      </c>
      <c r="Q36" s="67">
        <f>N36*10000+(O36-P36)*100+O36</f>
        <v>60204</v>
      </c>
      <c r="R36" s="17"/>
      <c r="V36" s="18" t="s">
        <v>298</v>
      </c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</row>
    <row r="37" spans="1:43" ht="15" customHeight="1" x14ac:dyDescent="0.25">
      <c r="A37" s="31">
        <f t="shared" si="12"/>
        <v>1</v>
      </c>
      <c r="B37" s="68">
        <f t="shared" si="13"/>
        <v>1</v>
      </c>
      <c r="C37" s="71" t="str">
        <f>I35</f>
        <v>Dinamarca</v>
      </c>
      <c r="D37" s="69">
        <v>2</v>
      </c>
      <c r="E37" s="69">
        <v>1</v>
      </c>
      <c r="F37" s="71" t="str">
        <f>I37</f>
        <v>Camerún</v>
      </c>
      <c r="G37" s="70">
        <f t="shared" si="14"/>
        <v>0</v>
      </c>
      <c r="H37" s="17"/>
      <c r="I37" s="66" t="s">
        <v>103</v>
      </c>
      <c r="J37" s="31">
        <f>SUMIF(C:C,I37,A:A)+SUMIF(F:F,I37,A:A)</f>
        <v>3</v>
      </c>
      <c r="K37" s="19">
        <f>SUMIF(C:C,I37,B:B) + SUMIF(F:F,I37,G:G)</f>
        <v>0</v>
      </c>
      <c r="L37" s="19">
        <f>J37-(K37+M37)</f>
        <v>0</v>
      </c>
      <c r="M37" s="19">
        <f>SUMIF(C:C,I37,G:G)+SUMIF(F:F,I37,B:B)</f>
        <v>3</v>
      </c>
      <c r="N37" s="32">
        <f>3*K37+L37</f>
        <v>0</v>
      </c>
      <c r="O37" s="19">
        <f>SUMIF(C:C,I37,D:D)+SUMIF(F:F,I37,E:E)</f>
        <v>2</v>
      </c>
      <c r="P37" s="19">
        <f>SUMIF(C:C,I37,E:E)+SUMIF(F:F,I37,D:D)</f>
        <v>5</v>
      </c>
      <c r="Q37" s="67">
        <f>N37*10000+(O37-P37)*100+O37</f>
        <v>-298</v>
      </c>
      <c r="R37" s="17"/>
      <c r="V37" s="79"/>
      <c r="W37" s="79"/>
      <c r="X37" s="79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</row>
    <row r="38" spans="1:43" ht="15" customHeight="1" x14ac:dyDescent="0.25">
      <c r="A38" s="31">
        <f t="shared" si="12"/>
        <v>1</v>
      </c>
      <c r="B38" s="68">
        <f t="shared" si="13"/>
        <v>1</v>
      </c>
      <c r="C38" s="71" t="str">
        <f>I34</f>
        <v>Países Bajos</v>
      </c>
      <c r="D38" s="69">
        <v>2</v>
      </c>
      <c r="E38" s="69">
        <v>1</v>
      </c>
      <c r="F38" s="71" t="str">
        <f>I37</f>
        <v>Camerún</v>
      </c>
      <c r="G38" s="70">
        <f t="shared" si="14"/>
        <v>0</v>
      </c>
      <c r="H38" s="44"/>
      <c r="I38" s="44" t="str">
        <f>INDEX(I34:I37,MATCH(MAX(Q34:Q37),Q34:Q37,0))</f>
        <v>Países Bajos</v>
      </c>
      <c r="J38" s="17"/>
      <c r="K38" s="17"/>
      <c r="L38" s="17"/>
      <c r="M38" s="17"/>
      <c r="N38" s="17"/>
      <c r="O38" s="17"/>
      <c r="P38" s="17"/>
      <c r="Q38" s="17"/>
      <c r="R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</row>
    <row r="39" spans="1:43" ht="15" customHeight="1" thickBot="1" x14ac:dyDescent="0.3">
      <c r="A39" s="31">
        <f t="shared" si="12"/>
        <v>1</v>
      </c>
      <c r="B39" s="72">
        <f t="shared" si="13"/>
        <v>0</v>
      </c>
      <c r="C39" s="73" t="str">
        <f>I35</f>
        <v>Dinamarca</v>
      </c>
      <c r="D39" s="74">
        <v>1</v>
      </c>
      <c r="E39" s="74">
        <v>3</v>
      </c>
      <c r="F39" s="73" t="str">
        <f>I36</f>
        <v>Japón</v>
      </c>
      <c r="G39" s="75">
        <f t="shared" si="14"/>
        <v>1</v>
      </c>
      <c r="H39" s="44"/>
      <c r="I39" s="44" t="str">
        <f>INDEX(I34:I37,MATCH(LARGE(Q34:Q37,2),Q34:Q37,0))</f>
        <v>Japón</v>
      </c>
      <c r="J39" s="17"/>
      <c r="K39" s="17"/>
      <c r="L39" s="17"/>
      <c r="M39" s="17"/>
      <c r="N39" s="17"/>
      <c r="O39" s="17"/>
      <c r="P39" s="17"/>
      <c r="Q39" s="17"/>
      <c r="R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</row>
    <row r="40" spans="1:43" ht="1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</row>
    <row r="41" spans="1:43" ht="15" customHeight="1" thickBot="1" x14ac:dyDescent="0.35">
      <c r="A41" s="31"/>
      <c r="B41" s="20" t="s">
        <v>84</v>
      </c>
      <c r="C41" s="20"/>
      <c r="D41" s="31"/>
      <c r="E41" s="31"/>
      <c r="F41" s="31"/>
      <c r="G41" s="17"/>
      <c r="H41" s="17"/>
      <c r="I41" s="31" t="s">
        <v>65</v>
      </c>
      <c r="J41" s="21" t="s">
        <v>66</v>
      </c>
      <c r="K41" s="21" t="s">
        <v>67</v>
      </c>
      <c r="L41" s="22" t="s">
        <v>68</v>
      </c>
      <c r="M41" s="22" t="s">
        <v>69</v>
      </c>
      <c r="N41" s="22" t="s">
        <v>70</v>
      </c>
      <c r="O41" s="22" t="s">
        <v>71</v>
      </c>
      <c r="P41" s="22" t="s">
        <v>72</v>
      </c>
      <c r="Q41" s="24" t="s">
        <v>76</v>
      </c>
      <c r="R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</row>
    <row r="42" spans="1:43" ht="15" customHeight="1" x14ac:dyDescent="0.25">
      <c r="A42" s="31">
        <f t="shared" ref="A42:A47" si="15">IF(ISBLANK(D42),0,1)</f>
        <v>1</v>
      </c>
      <c r="B42" s="62">
        <f t="shared" ref="B42:B47" si="16">IF(D42&gt;E42,1,0)</f>
        <v>0</v>
      </c>
      <c r="C42" s="63" t="str">
        <f>I42</f>
        <v>Italia</v>
      </c>
      <c r="D42" s="64">
        <v>1</v>
      </c>
      <c r="E42" s="64">
        <v>1</v>
      </c>
      <c r="F42" s="63" t="str">
        <f>I43</f>
        <v>Paraguay</v>
      </c>
      <c r="G42" s="65">
        <f t="shared" ref="G42:G47" si="17">IF(E42&gt;D42,1,0)</f>
        <v>0</v>
      </c>
      <c r="H42" s="17"/>
      <c r="I42" s="66" t="s">
        <v>22</v>
      </c>
      <c r="J42" s="31">
        <f>SUMIF(C:C,I42,A:A)+SUMIF(F:F,I42,A:A)</f>
        <v>3</v>
      </c>
      <c r="K42" s="19">
        <f>SUMIF(C:C,I42,B:B) + SUMIF(F:F,I42,G:G)</f>
        <v>0</v>
      </c>
      <c r="L42" s="19">
        <f>J42-(K42+M42)</f>
        <v>2</v>
      </c>
      <c r="M42" s="19">
        <f>SUMIF(C:C,I42,G:G)+SUMIF(F:F,I42,B:B)</f>
        <v>1</v>
      </c>
      <c r="N42" s="32">
        <f>3*K42+L42</f>
        <v>2</v>
      </c>
      <c r="O42" s="19">
        <f>SUMIF(C:C,I42,D:D)+SUMIF(F:F,I42,E:E)</f>
        <v>4</v>
      </c>
      <c r="P42" s="19">
        <f>SUMIF(C:C,I42,E:E)+SUMIF(F:F,I42,D:D)</f>
        <v>5</v>
      </c>
      <c r="Q42" s="67">
        <f>N42*10000+(O42-P42)*100+O42</f>
        <v>19904</v>
      </c>
      <c r="R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</row>
    <row r="43" spans="1:43" ht="15" customHeight="1" x14ac:dyDescent="0.25">
      <c r="A43" s="31">
        <f t="shared" si="15"/>
        <v>1</v>
      </c>
      <c r="B43" s="68">
        <f t="shared" si="16"/>
        <v>0</v>
      </c>
      <c r="C43" s="71" t="str">
        <f>I44</f>
        <v>Nueva Zelanda</v>
      </c>
      <c r="D43" s="69">
        <v>1</v>
      </c>
      <c r="E43" s="69">
        <v>1</v>
      </c>
      <c r="F43" s="71" t="str">
        <f>I45</f>
        <v>Eslovaquia</v>
      </c>
      <c r="G43" s="70">
        <f t="shared" si="17"/>
        <v>0</v>
      </c>
      <c r="H43" s="17"/>
      <c r="I43" s="66" t="s">
        <v>91</v>
      </c>
      <c r="J43" s="31">
        <f>SUMIF(C:C,I43,A:A)+SUMIF(F:F,I43,A:A)</f>
        <v>3</v>
      </c>
      <c r="K43" s="19">
        <f>SUMIF(C:C,I43,B:B) + SUMIF(F:F,I43,G:G)</f>
        <v>1</v>
      </c>
      <c r="L43" s="19">
        <f>J43-(K43+M43)</f>
        <v>2</v>
      </c>
      <c r="M43" s="19">
        <f>SUMIF(C:C,I43,G:G)+SUMIF(F:F,I43,B:B)</f>
        <v>0</v>
      </c>
      <c r="N43" s="32">
        <f>3*K43+L43</f>
        <v>5</v>
      </c>
      <c r="O43" s="19">
        <f>SUMIF(C:C,I43,D:D)+SUMIF(F:F,I43,E:E)</f>
        <v>3</v>
      </c>
      <c r="P43" s="19">
        <f>SUMIF(C:C,I43,E:E)+SUMIF(F:F,I43,D:D)</f>
        <v>1</v>
      </c>
      <c r="Q43" s="67">
        <f>N43*10000+(O43-P43)*100+O43</f>
        <v>50203</v>
      </c>
      <c r="R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</row>
    <row r="44" spans="1:43" ht="15" customHeight="1" x14ac:dyDescent="0.25">
      <c r="A44" s="31">
        <f t="shared" si="15"/>
        <v>1</v>
      </c>
      <c r="B44" s="68">
        <f t="shared" si="16"/>
        <v>0</v>
      </c>
      <c r="C44" s="71" t="str">
        <f>I42</f>
        <v>Italia</v>
      </c>
      <c r="D44" s="69">
        <v>1</v>
      </c>
      <c r="E44" s="69">
        <v>1</v>
      </c>
      <c r="F44" s="71" t="str">
        <f>I44</f>
        <v>Nueva Zelanda</v>
      </c>
      <c r="G44" s="70">
        <f t="shared" si="17"/>
        <v>0</v>
      </c>
      <c r="H44" s="17"/>
      <c r="I44" s="66" t="s">
        <v>108</v>
      </c>
      <c r="J44" s="31">
        <f>SUMIF(C:C,I44,A:A)+SUMIF(F:F,I44,A:A)</f>
        <v>3</v>
      </c>
      <c r="K44" s="19">
        <f>SUMIF(C:C,I44,B:B) + SUMIF(F:F,I44,G:G)</f>
        <v>0</v>
      </c>
      <c r="L44" s="19">
        <f>J44-(K44+M44)</f>
        <v>3</v>
      </c>
      <c r="M44" s="19">
        <f>SUMIF(C:C,I44,G:G)+SUMIF(F:F,I44,B:B)</f>
        <v>0</v>
      </c>
      <c r="N44" s="32">
        <f>3*K44+L44</f>
        <v>3</v>
      </c>
      <c r="O44" s="19">
        <f>SUMIF(C:C,I44,D:D)+SUMIF(F:F,I44,E:E)</f>
        <v>2</v>
      </c>
      <c r="P44" s="19">
        <f>SUMIF(C:C,I44,E:E)+SUMIF(F:F,I44,D:D)</f>
        <v>2</v>
      </c>
      <c r="Q44" s="67">
        <f>N44*10000+(O44-P44)*100+O44</f>
        <v>30002</v>
      </c>
      <c r="R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</row>
    <row r="45" spans="1:43" ht="15" customHeight="1" x14ac:dyDescent="0.25">
      <c r="A45" s="31">
        <f t="shared" si="15"/>
        <v>1</v>
      </c>
      <c r="B45" s="68">
        <f t="shared" si="16"/>
        <v>1</v>
      </c>
      <c r="C45" s="71" t="str">
        <f>I43</f>
        <v>Paraguay</v>
      </c>
      <c r="D45" s="69">
        <v>2</v>
      </c>
      <c r="E45" s="69">
        <v>0</v>
      </c>
      <c r="F45" s="71" t="str">
        <f>I45</f>
        <v>Eslovaquia</v>
      </c>
      <c r="G45" s="70">
        <f t="shared" si="17"/>
        <v>0</v>
      </c>
      <c r="H45" s="17"/>
      <c r="I45" s="66" t="s">
        <v>93</v>
      </c>
      <c r="J45" s="31">
        <f>SUMIF(C:C,I45,A:A)+SUMIF(F:F,I45,A:A)</f>
        <v>3</v>
      </c>
      <c r="K45" s="19">
        <f>SUMIF(C:C,I45,B:B) + SUMIF(F:F,I45,G:G)</f>
        <v>1</v>
      </c>
      <c r="L45" s="19">
        <f>J45-(K45+M45)</f>
        <v>1</v>
      </c>
      <c r="M45" s="19">
        <f>SUMIF(C:C,I45,G:G)+SUMIF(F:F,I45,B:B)</f>
        <v>1</v>
      </c>
      <c r="N45" s="32">
        <f>3*K45+L45</f>
        <v>4</v>
      </c>
      <c r="O45" s="19">
        <f>SUMIF(C:C,I45,D:D)+SUMIF(F:F,I45,E:E)</f>
        <v>4</v>
      </c>
      <c r="P45" s="19">
        <f>SUMIF(C:C,I45,E:E)+SUMIF(F:F,I45,D:D)</f>
        <v>5</v>
      </c>
      <c r="Q45" s="67">
        <f>N45*10000+(O45-P45)*100+O45</f>
        <v>39904</v>
      </c>
      <c r="R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</row>
    <row r="46" spans="1:43" ht="15" customHeight="1" x14ac:dyDescent="0.25">
      <c r="A46" s="31">
        <f t="shared" si="15"/>
        <v>1</v>
      </c>
      <c r="B46" s="68">
        <f t="shared" si="16"/>
        <v>0</v>
      </c>
      <c r="C46" s="71" t="str">
        <f>I42</f>
        <v>Italia</v>
      </c>
      <c r="D46" s="69">
        <v>2</v>
      </c>
      <c r="E46" s="69">
        <v>3</v>
      </c>
      <c r="F46" s="71" t="str">
        <f>I45</f>
        <v>Eslovaquia</v>
      </c>
      <c r="G46" s="70">
        <f t="shared" si="17"/>
        <v>1</v>
      </c>
      <c r="H46" s="44"/>
      <c r="I46" s="44" t="str">
        <f>INDEX(I42:I45,MATCH(MAX(Q42:Q45),Q42:Q45,0))</f>
        <v>Paraguay</v>
      </c>
      <c r="J46" s="17"/>
      <c r="K46" s="17"/>
      <c r="L46" s="17"/>
      <c r="M46" s="17"/>
      <c r="N46" s="17"/>
      <c r="O46" s="17"/>
      <c r="P46" s="17"/>
      <c r="Q46" s="17"/>
      <c r="R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</row>
    <row r="47" spans="1:43" ht="15" customHeight="1" thickBot="1" x14ac:dyDescent="0.3">
      <c r="A47" s="31">
        <f t="shared" si="15"/>
        <v>1</v>
      </c>
      <c r="B47" s="72">
        <f t="shared" si="16"/>
        <v>0</v>
      </c>
      <c r="C47" s="73" t="str">
        <f>I43</f>
        <v>Paraguay</v>
      </c>
      <c r="D47" s="74">
        <v>0</v>
      </c>
      <c r="E47" s="74">
        <v>0</v>
      </c>
      <c r="F47" s="73" t="str">
        <f>I44</f>
        <v>Nueva Zelanda</v>
      </c>
      <c r="G47" s="75">
        <f t="shared" si="17"/>
        <v>0</v>
      </c>
      <c r="H47" s="44"/>
      <c r="I47" s="44" t="str">
        <f>INDEX(I42:I45,MATCH(LARGE(Q42:Q45,2),Q42:Q45,0))</f>
        <v>Eslovaquia</v>
      </c>
      <c r="J47" s="17"/>
      <c r="K47" s="17"/>
      <c r="L47" s="17"/>
      <c r="M47" s="17"/>
      <c r="N47" s="17"/>
      <c r="O47" s="17"/>
      <c r="P47" s="17"/>
      <c r="Q47" s="17"/>
      <c r="R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</row>
    <row r="48" spans="1:43" ht="1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</row>
    <row r="49" spans="1:43" ht="15" customHeight="1" thickBot="1" x14ac:dyDescent="0.35">
      <c r="A49" s="31"/>
      <c r="B49" s="20" t="s">
        <v>85</v>
      </c>
      <c r="C49" s="20"/>
      <c r="D49" s="31"/>
      <c r="E49" s="31"/>
      <c r="F49" s="31"/>
      <c r="G49" s="17"/>
      <c r="H49" s="17"/>
      <c r="I49" s="31" t="s">
        <v>65</v>
      </c>
      <c r="J49" s="21" t="s">
        <v>66</v>
      </c>
      <c r="K49" s="21" t="s">
        <v>67</v>
      </c>
      <c r="L49" s="22" t="s">
        <v>68</v>
      </c>
      <c r="M49" s="22" t="s">
        <v>69</v>
      </c>
      <c r="N49" s="22" t="s">
        <v>70</v>
      </c>
      <c r="O49" s="22" t="s">
        <v>71</v>
      </c>
      <c r="P49" s="22" t="s">
        <v>72</v>
      </c>
      <c r="Q49" s="24" t="s">
        <v>76</v>
      </c>
      <c r="R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</row>
    <row r="50" spans="1:43" ht="15" customHeight="1" x14ac:dyDescent="0.25">
      <c r="A50" s="31">
        <f t="shared" ref="A50:A55" si="18">IF(ISBLANK(D50),0,1)</f>
        <v>1</v>
      </c>
      <c r="B50" s="62">
        <f t="shared" ref="B50:B55" si="19">IF(D50&gt;E50,1,0)</f>
        <v>1</v>
      </c>
      <c r="C50" s="63" t="str">
        <f>I50</f>
        <v>Brasil</v>
      </c>
      <c r="D50" s="64">
        <v>2</v>
      </c>
      <c r="E50" s="64">
        <v>1</v>
      </c>
      <c r="F50" s="63" t="str">
        <f>I51</f>
        <v>Corea del Norte</v>
      </c>
      <c r="G50" s="65">
        <f t="shared" ref="G50:G55" si="20">IF(E50&gt;D50,1,0)</f>
        <v>0</v>
      </c>
      <c r="H50" s="17"/>
      <c r="I50" s="66" t="s">
        <v>99</v>
      </c>
      <c r="J50" s="31">
        <f>SUMIF(C:C,I50,A:A)+SUMIF(F:F,I50,A:A)</f>
        <v>3</v>
      </c>
      <c r="K50" s="19">
        <f>SUMIF(C:C,I50,B:B) + SUMIF(F:F,I50,G:G)</f>
        <v>2</v>
      </c>
      <c r="L50" s="19">
        <f>J50-(K50+M50)</f>
        <v>1</v>
      </c>
      <c r="M50" s="19">
        <f>SUMIF(C:C,I50,G:G)+SUMIF(F:F,I50,B:B)</f>
        <v>0</v>
      </c>
      <c r="N50" s="19">
        <f>3*K50+L50</f>
        <v>7</v>
      </c>
      <c r="O50" s="19">
        <f>SUMIF(C:C,I50,D:D)+SUMIF(F:F,I50,E:E)</f>
        <v>5</v>
      </c>
      <c r="P50" s="19">
        <f>SUMIF(C:C,I50,E:E)+SUMIF(F:F,I50,D:D)</f>
        <v>2</v>
      </c>
      <c r="Q50" s="67">
        <f>N50*10000+(O50-P50)*100+O50</f>
        <v>70305</v>
      </c>
      <c r="R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</row>
    <row r="51" spans="1:43" ht="15" customHeight="1" x14ac:dyDescent="0.25">
      <c r="A51" s="31">
        <f t="shared" si="18"/>
        <v>1</v>
      </c>
      <c r="B51" s="68">
        <f t="shared" si="19"/>
        <v>0</v>
      </c>
      <c r="C51" s="71" t="str">
        <f>I52</f>
        <v>Costa de Marfil</v>
      </c>
      <c r="D51" s="69">
        <v>0</v>
      </c>
      <c r="E51" s="69">
        <v>0</v>
      </c>
      <c r="F51" s="71" t="str">
        <f>I53</f>
        <v>Portugal</v>
      </c>
      <c r="G51" s="70">
        <f t="shared" si="20"/>
        <v>0</v>
      </c>
      <c r="H51" s="17"/>
      <c r="I51" s="76" t="s">
        <v>113</v>
      </c>
      <c r="J51" s="31">
        <f>SUMIF(C:C,I51,A:A)+SUMIF(F:F,I51,A:A)</f>
        <v>3</v>
      </c>
      <c r="K51" s="19">
        <f>SUMIF(C:C,I51,B:B) + SUMIF(F:F,I51,G:G)</f>
        <v>0</v>
      </c>
      <c r="L51" s="19">
        <f>J51-(K51+M51)</f>
        <v>0</v>
      </c>
      <c r="M51" s="19">
        <f>SUMIF(C:C,I51,G:G)+SUMIF(F:F,I51,B:B)</f>
        <v>3</v>
      </c>
      <c r="N51" s="19">
        <f>3*K51+L51</f>
        <v>0</v>
      </c>
      <c r="O51" s="19">
        <f>SUMIF(C:C,I51,D:D)+SUMIF(F:F,I51,E:E)</f>
        <v>1</v>
      </c>
      <c r="P51" s="19">
        <f>SUMIF(C:C,I51,E:E)+SUMIF(F:F,I51,D:D)</f>
        <v>12</v>
      </c>
      <c r="Q51" s="67">
        <f>N51*10000+(O51-P51)*100+O51</f>
        <v>-1099</v>
      </c>
      <c r="R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</row>
    <row r="52" spans="1:43" ht="15" customHeight="1" x14ac:dyDescent="0.25">
      <c r="A52" s="31">
        <f t="shared" si="18"/>
        <v>1</v>
      </c>
      <c r="B52" s="68">
        <f t="shared" si="19"/>
        <v>1</v>
      </c>
      <c r="C52" s="71" t="str">
        <f>I50</f>
        <v>Brasil</v>
      </c>
      <c r="D52" s="69">
        <v>3</v>
      </c>
      <c r="E52" s="69">
        <v>1</v>
      </c>
      <c r="F52" s="71" t="str">
        <f>I52</f>
        <v>Costa de Marfil</v>
      </c>
      <c r="G52" s="70">
        <f t="shared" si="20"/>
        <v>0</v>
      </c>
      <c r="H52" s="17"/>
      <c r="I52" s="66" t="s">
        <v>109</v>
      </c>
      <c r="J52" s="31">
        <f>SUMIF(C:C,I52,A:A)+SUMIF(F:F,I52,A:A)</f>
        <v>3</v>
      </c>
      <c r="K52" s="19">
        <f>SUMIF(C:C,I52,B:B) + SUMIF(F:F,I52,G:G)</f>
        <v>1</v>
      </c>
      <c r="L52" s="19">
        <f>J52-(K52+M52)</f>
        <v>1</v>
      </c>
      <c r="M52" s="19">
        <f>SUMIF(C:C,I52,G:G)+SUMIF(F:F,I52,B:B)</f>
        <v>1</v>
      </c>
      <c r="N52" s="19">
        <f>3*K52+L52</f>
        <v>4</v>
      </c>
      <c r="O52" s="19">
        <f>SUMIF(C:C,I52,D:D)+SUMIF(F:F,I52,E:E)</f>
        <v>4</v>
      </c>
      <c r="P52" s="19">
        <f>SUMIF(C:C,I52,E:E)+SUMIF(F:F,I52,D:D)</f>
        <v>3</v>
      </c>
      <c r="Q52" s="67">
        <f>N52*10000+(O52-P52)*100+O52</f>
        <v>40104</v>
      </c>
      <c r="R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3" ht="15" customHeight="1" x14ac:dyDescent="0.25">
      <c r="A53" s="31">
        <f t="shared" si="18"/>
        <v>1</v>
      </c>
      <c r="B53" s="68">
        <f t="shared" si="19"/>
        <v>0</v>
      </c>
      <c r="C53" s="71" t="str">
        <f>I51</f>
        <v>Corea del Norte</v>
      </c>
      <c r="D53" s="69">
        <v>0</v>
      </c>
      <c r="E53" s="69">
        <v>7</v>
      </c>
      <c r="F53" s="71" t="str">
        <f>I53</f>
        <v>Portugal</v>
      </c>
      <c r="G53" s="70">
        <f t="shared" si="20"/>
        <v>1</v>
      </c>
      <c r="H53" s="17"/>
      <c r="I53" s="66" t="s">
        <v>5</v>
      </c>
      <c r="J53" s="31">
        <f>SUMIF(C:C,I53,A:A)+SUMIF(F:F,I53,A:A)</f>
        <v>3</v>
      </c>
      <c r="K53" s="19">
        <f>SUMIF(C:C,I53,B:B) + SUMIF(F:F,I53,G:G)</f>
        <v>1</v>
      </c>
      <c r="L53" s="19">
        <f>J53-(K53+M53)</f>
        <v>2</v>
      </c>
      <c r="M53" s="19">
        <f>SUMIF(C:C,I53,G:G)+SUMIF(F:F,I53,B:B)</f>
        <v>0</v>
      </c>
      <c r="N53" s="19">
        <f>3*K53+L53</f>
        <v>5</v>
      </c>
      <c r="O53" s="19">
        <f>SUMIF(C:C,I53,D:D)+SUMIF(F:F,I53,E:E)</f>
        <v>7</v>
      </c>
      <c r="P53" s="19">
        <f>SUMIF(C:C,I53,E:E)+SUMIF(F:F,I53,D:D)</f>
        <v>0</v>
      </c>
      <c r="Q53" s="67">
        <f>N53*10000+(O53-P53)*100+O53</f>
        <v>50707</v>
      </c>
      <c r="R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</row>
    <row r="54" spans="1:43" ht="15" customHeight="1" x14ac:dyDescent="0.25">
      <c r="A54" s="31">
        <f t="shared" si="18"/>
        <v>1</v>
      </c>
      <c r="B54" s="68">
        <f t="shared" si="19"/>
        <v>0</v>
      </c>
      <c r="C54" s="71" t="str">
        <f>I50</f>
        <v>Brasil</v>
      </c>
      <c r="D54" s="69">
        <v>0</v>
      </c>
      <c r="E54" s="69">
        <v>0</v>
      </c>
      <c r="F54" s="71" t="str">
        <f>I53</f>
        <v>Portugal</v>
      </c>
      <c r="G54" s="70">
        <f t="shared" si="20"/>
        <v>0</v>
      </c>
      <c r="H54" s="44"/>
      <c r="I54" s="44" t="str">
        <f>INDEX(I50:I53,MATCH(MAX(Q50:Q53),Q50:Q53,0))</f>
        <v>Brasil</v>
      </c>
      <c r="J54" s="17"/>
      <c r="K54" s="17"/>
      <c r="L54" s="17"/>
      <c r="M54" s="17"/>
      <c r="N54" s="17"/>
      <c r="O54" s="17"/>
      <c r="P54" s="17"/>
      <c r="Q54" s="17"/>
      <c r="R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</row>
    <row r="55" spans="1:43" ht="15" customHeight="1" thickBot="1" x14ac:dyDescent="0.3">
      <c r="A55" s="31">
        <f t="shared" si="18"/>
        <v>1</v>
      </c>
      <c r="B55" s="72">
        <f t="shared" si="19"/>
        <v>0</v>
      </c>
      <c r="C55" s="73" t="str">
        <f>I51</f>
        <v>Corea del Norte</v>
      </c>
      <c r="D55" s="74">
        <v>0</v>
      </c>
      <c r="E55" s="74">
        <v>3</v>
      </c>
      <c r="F55" s="73" t="str">
        <f>I52</f>
        <v>Costa de Marfil</v>
      </c>
      <c r="G55" s="75">
        <f t="shared" si="20"/>
        <v>1</v>
      </c>
      <c r="H55" s="44"/>
      <c r="I55" s="44" t="str">
        <f>INDEX(I50:I53,MATCH(LARGE(Q50:Q53,2),Q50:Q53,0))</f>
        <v>Portugal</v>
      </c>
      <c r="J55" s="17"/>
      <c r="K55" s="17"/>
      <c r="L55" s="17"/>
      <c r="M55" s="17"/>
      <c r="N55" s="17"/>
      <c r="O55" s="17"/>
      <c r="P55" s="17"/>
      <c r="Q55" s="17"/>
      <c r="R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</row>
    <row r="56" spans="1:43" ht="1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</row>
    <row r="57" spans="1:43" ht="15" customHeight="1" thickBot="1" x14ac:dyDescent="0.35">
      <c r="A57" s="31"/>
      <c r="B57" s="20" t="s">
        <v>86</v>
      </c>
      <c r="C57" s="20"/>
      <c r="D57" s="31"/>
      <c r="E57" s="31"/>
      <c r="F57" s="31"/>
      <c r="G57" s="17"/>
      <c r="H57" s="17"/>
      <c r="I57" s="31" t="s">
        <v>65</v>
      </c>
      <c r="J57" s="21" t="s">
        <v>66</v>
      </c>
      <c r="K57" s="21" t="s">
        <v>67</v>
      </c>
      <c r="L57" s="22" t="s">
        <v>68</v>
      </c>
      <c r="M57" s="22" t="s">
        <v>69</v>
      </c>
      <c r="N57" s="22" t="s">
        <v>70</v>
      </c>
      <c r="O57" s="22" t="s">
        <v>71</v>
      </c>
      <c r="P57" s="22" t="s">
        <v>72</v>
      </c>
      <c r="Q57" s="24" t="s">
        <v>76</v>
      </c>
      <c r="R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</row>
    <row r="58" spans="1:43" ht="15" customHeight="1" x14ac:dyDescent="0.25">
      <c r="A58" s="31">
        <f t="shared" ref="A58:A63" si="21">IF(ISBLANK(D58),0,1)</f>
        <v>1</v>
      </c>
      <c r="B58" s="62">
        <f t="shared" ref="B58:B63" si="22">IF(D58&gt;E58,1,0)</f>
        <v>0</v>
      </c>
      <c r="C58" s="63" t="str">
        <f>I58</f>
        <v>España</v>
      </c>
      <c r="D58" s="64">
        <v>0</v>
      </c>
      <c r="E58" s="64">
        <v>1</v>
      </c>
      <c r="F58" s="63" t="str">
        <f>I59</f>
        <v>Suiza</v>
      </c>
      <c r="G58" s="65">
        <f t="shared" ref="G58:G63" si="23">IF(E58&gt;D58,1,0)</f>
        <v>1</v>
      </c>
      <c r="H58" s="17"/>
      <c r="I58" s="66" t="s">
        <v>26</v>
      </c>
      <c r="J58" s="31">
        <f>SUMIF(C:C,I58,A:A)+SUMIF(F:F,I58,A:A)</f>
        <v>3</v>
      </c>
      <c r="K58" s="19">
        <f>SUMIF(C:C,I58,B:B) + SUMIF(F:F,I58,G:G)</f>
        <v>2</v>
      </c>
      <c r="L58" s="19">
        <f>J58-(K58+M58)</f>
        <v>0</v>
      </c>
      <c r="M58" s="19">
        <f>SUMIF(C:C,I58,G:G)+SUMIF(F:F,I58,B:B)</f>
        <v>1</v>
      </c>
      <c r="N58" s="32">
        <f>3*K58+L58</f>
        <v>6</v>
      </c>
      <c r="O58" s="19">
        <f>SUMIF(C:C,I58,D:D)+SUMIF(F:F,I58,E:E)</f>
        <v>4</v>
      </c>
      <c r="P58" s="19">
        <f>SUMIF(C:C,I58,E:E)+SUMIF(F:F,I58,D:D)</f>
        <v>2</v>
      </c>
      <c r="Q58" s="31">
        <f>N58*10000+(O58-P58)*100+O58</f>
        <v>60204</v>
      </c>
      <c r="R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</row>
    <row r="59" spans="1:43" ht="15" customHeight="1" x14ac:dyDescent="0.25">
      <c r="A59" s="31">
        <f t="shared" si="21"/>
        <v>1</v>
      </c>
      <c r="B59" s="68">
        <f t="shared" si="22"/>
        <v>0</v>
      </c>
      <c r="C59" s="71" t="str">
        <f>I60</f>
        <v>Honduras</v>
      </c>
      <c r="D59" s="69">
        <v>0</v>
      </c>
      <c r="E59" s="69">
        <v>1</v>
      </c>
      <c r="F59" s="71" t="str">
        <f>I61</f>
        <v>Chile</v>
      </c>
      <c r="G59" s="70">
        <f t="shared" si="23"/>
        <v>1</v>
      </c>
      <c r="H59" s="17"/>
      <c r="I59" s="66" t="s">
        <v>2</v>
      </c>
      <c r="J59" s="31">
        <f>SUMIF(C:C,I59,A:A)+SUMIF(F:F,I59,A:A)</f>
        <v>3</v>
      </c>
      <c r="K59" s="19">
        <f>SUMIF(C:C,I59,B:B) + SUMIF(F:F,I59,G:G)</f>
        <v>1</v>
      </c>
      <c r="L59" s="19">
        <f>J59-(K59+M59)</f>
        <v>1</v>
      </c>
      <c r="M59" s="19">
        <f>SUMIF(C:C,I59,G:G)+SUMIF(F:F,I59,B:B)</f>
        <v>1</v>
      </c>
      <c r="N59" s="32">
        <f>3*K59+L59</f>
        <v>4</v>
      </c>
      <c r="O59" s="19">
        <f>SUMIF(C:C,I59,D:D)+SUMIF(F:F,I59,E:E)</f>
        <v>1</v>
      </c>
      <c r="P59" s="19">
        <f>SUMIF(C:C,I59,E:E)+SUMIF(F:F,I59,D:D)</f>
        <v>1</v>
      </c>
      <c r="Q59" s="31">
        <f>N59*10000+(O59-P59)*100+O59</f>
        <v>40001</v>
      </c>
      <c r="R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</row>
    <row r="60" spans="1:43" ht="15" customHeight="1" x14ac:dyDescent="0.25">
      <c r="A60" s="31">
        <f t="shared" si="21"/>
        <v>1</v>
      </c>
      <c r="B60" s="68">
        <f t="shared" si="22"/>
        <v>1</v>
      </c>
      <c r="C60" s="71" t="str">
        <f>I58</f>
        <v>España</v>
      </c>
      <c r="D60" s="69">
        <v>2</v>
      </c>
      <c r="E60" s="69">
        <v>0</v>
      </c>
      <c r="F60" s="71" t="str">
        <f>I60</f>
        <v>Honduras</v>
      </c>
      <c r="G60" s="70">
        <f t="shared" si="23"/>
        <v>0</v>
      </c>
      <c r="H60" s="17"/>
      <c r="I60" s="66" t="s">
        <v>90</v>
      </c>
      <c r="J60" s="31">
        <f>SUMIF(C:C,I60,A:A)+SUMIF(F:F,I60,A:A)</f>
        <v>3</v>
      </c>
      <c r="K60" s="19">
        <f>SUMIF(C:C,I60,B:B) + SUMIF(F:F,I60,G:G)</f>
        <v>0</v>
      </c>
      <c r="L60" s="19">
        <f>J60-(K60+M60)</f>
        <v>1</v>
      </c>
      <c r="M60" s="19">
        <f>SUMIF(C:C,I60,G:G)+SUMIF(F:F,I60,B:B)</f>
        <v>2</v>
      </c>
      <c r="N60" s="32">
        <f>3*K60+L60</f>
        <v>1</v>
      </c>
      <c r="O60" s="19">
        <f>SUMIF(C:C,I60,D:D)+SUMIF(F:F,I60,E:E)</f>
        <v>0</v>
      </c>
      <c r="P60" s="19">
        <f>SUMIF(C:C,I60,E:E)+SUMIF(F:F,I60,D:D)</f>
        <v>3</v>
      </c>
      <c r="Q60" s="31">
        <f>N60*10000+(O60-P60)*100+O60</f>
        <v>9700</v>
      </c>
      <c r="R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</row>
    <row r="61" spans="1:43" ht="15" customHeight="1" x14ac:dyDescent="0.25">
      <c r="A61" s="31">
        <f t="shared" si="21"/>
        <v>1</v>
      </c>
      <c r="B61" s="68">
        <f t="shared" si="22"/>
        <v>0</v>
      </c>
      <c r="C61" s="71" t="str">
        <f>I59</f>
        <v>Suiza</v>
      </c>
      <c r="D61" s="69">
        <v>0</v>
      </c>
      <c r="E61" s="69">
        <v>1</v>
      </c>
      <c r="F61" s="71" t="str">
        <f>I61</f>
        <v>Chile</v>
      </c>
      <c r="G61" s="70">
        <f t="shared" si="23"/>
        <v>1</v>
      </c>
      <c r="H61" s="17"/>
      <c r="I61" s="66" t="s">
        <v>106</v>
      </c>
      <c r="J61" s="31">
        <f>SUMIF(C:C,I61,A:A)+SUMIF(F:F,I61,A:A)</f>
        <v>3</v>
      </c>
      <c r="K61" s="19">
        <f>SUMIF(C:C,I61,B:B) + SUMIF(F:F,I61,G:G)</f>
        <v>2</v>
      </c>
      <c r="L61" s="19">
        <f>J61-(K61+M61)</f>
        <v>0</v>
      </c>
      <c r="M61" s="19">
        <f>SUMIF(C:C,I61,G:G)+SUMIF(F:F,I61,B:B)</f>
        <v>1</v>
      </c>
      <c r="N61" s="32">
        <f>3*K61+L61</f>
        <v>6</v>
      </c>
      <c r="O61" s="19">
        <f>SUMIF(C:C,I61,D:D)+SUMIF(F:F,I61,E:E)</f>
        <v>3</v>
      </c>
      <c r="P61" s="19">
        <f>SUMIF(C:C,I61,E:E)+SUMIF(F:F,I61,D:D)</f>
        <v>2</v>
      </c>
      <c r="Q61" s="31">
        <f>N61*10000+(O61-P61)*100+O61</f>
        <v>60103</v>
      </c>
      <c r="R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</row>
    <row r="62" spans="1:43" ht="15" customHeight="1" x14ac:dyDescent="0.25">
      <c r="A62" s="31">
        <f t="shared" si="21"/>
        <v>1</v>
      </c>
      <c r="B62" s="68">
        <f t="shared" si="22"/>
        <v>1</v>
      </c>
      <c r="C62" s="71" t="str">
        <f>I58</f>
        <v>España</v>
      </c>
      <c r="D62" s="69">
        <v>2</v>
      </c>
      <c r="E62" s="69">
        <v>1</v>
      </c>
      <c r="F62" s="71" t="str">
        <f>I61</f>
        <v>Chile</v>
      </c>
      <c r="G62" s="70">
        <f t="shared" si="23"/>
        <v>0</v>
      </c>
      <c r="H62" s="44"/>
      <c r="I62" s="44" t="str">
        <f>INDEX(I58:I61,MATCH(MAX(Q58:Q61),Q58:Q61,0))</f>
        <v>España</v>
      </c>
      <c r="J62" s="17"/>
      <c r="K62" s="17"/>
      <c r="L62" s="17"/>
      <c r="M62" s="17"/>
      <c r="N62" s="17"/>
      <c r="O62" s="17"/>
      <c r="P62" s="17"/>
      <c r="Q62" s="17"/>
      <c r="R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</row>
    <row r="63" spans="1:43" ht="15" customHeight="1" thickBot="1" x14ac:dyDescent="0.3">
      <c r="A63" s="19">
        <f t="shared" si="21"/>
        <v>1</v>
      </c>
      <c r="B63" s="45">
        <f t="shared" si="22"/>
        <v>0</v>
      </c>
      <c r="C63" s="73" t="str">
        <f>I59</f>
        <v>Suiza</v>
      </c>
      <c r="D63" s="74">
        <v>0</v>
      </c>
      <c r="E63" s="74">
        <v>0</v>
      </c>
      <c r="F63" s="73" t="str">
        <f>I60</f>
        <v>Honduras</v>
      </c>
      <c r="G63" s="47">
        <f t="shared" si="23"/>
        <v>0</v>
      </c>
      <c r="H63" s="44"/>
      <c r="I63" s="44" t="str">
        <f>INDEX(I58:I61,MATCH(LARGE(Q58:Q61,2),Q58:Q61,0))</f>
        <v>Chile</v>
      </c>
    </row>
    <row r="64" spans="1:43" ht="15" customHeight="1" x14ac:dyDescent="0.25">
      <c r="A64" s="19"/>
      <c r="B64" s="19"/>
      <c r="C64" s="19"/>
      <c r="D64" s="19"/>
      <c r="E64" s="19"/>
      <c r="F64" s="19"/>
      <c r="G64" s="19"/>
      <c r="H64" s="44"/>
      <c r="I64" s="44"/>
    </row>
    <row r="65" spans="1:27" ht="15" customHeight="1" x14ac:dyDescent="0.25">
      <c r="A65" s="19"/>
      <c r="B65" s="19"/>
      <c r="C65" s="19"/>
      <c r="D65" s="19"/>
      <c r="E65" s="19"/>
      <c r="F65" s="19"/>
      <c r="G65" s="19"/>
      <c r="H65" s="44"/>
      <c r="I65" s="44"/>
    </row>
    <row r="66" spans="1:27" ht="15" customHeight="1" x14ac:dyDescent="0.25">
      <c r="A66" s="19"/>
      <c r="B66" s="19"/>
      <c r="C66" s="19"/>
      <c r="D66" s="19"/>
      <c r="E66" s="19"/>
      <c r="F66" s="19"/>
      <c r="G66" s="19"/>
      <c r="H66" s="44"/>
      <c r="I66" s="44"/>
    </row>
    <row r="67" spans="1:27" ht="15" customHeight="1" x14ac:dyDescent="0.25">
      <c r="A67" s="19"/>
      <c r="B67" s="19"/>
      <c r="C67" s="19"/>
      <c r="D67" s="19"/>
      <c r="E67" s="19"/>
      <c r="F67" s="19"/>
      <c r="G67" s="19"/>
      <c r="H67" s="44"/>
      <c r="I67" s="44"/>
    </row>
    <row r="68" spans="1:27" ht="15" customHeight="1" x14ac:dyDescent="0.25">
      <c r="A68" s="19"/>
      <c r="B68" s="19"/>
      <c r="C68" s="19"/>
      <c r="D68" s="19"/>
      <c r="E68" s="19"/>
      <c r="F68" s="19"/>
      <c r="G68" s="19"/>
      <c r="H68" s="44"/>
      <c r="I68" s="44"/>
    </row>
    <row r="69" spans="1:27" ht="15" customHeight="1" x14ac:dyDescent="0.25">
      <c r="A69" s="19"/>
      <c r="B69" s="19"/>
      <c r="C69" s="19"/>
      <c r="D69" s="19"/>
      <c r="E69" s="19"/>
      <c r="F69" s="19"/>
      <c r="G69" s="19"/>
      <c r="H69" s="44"/>
      <c r="I69" s="44"/>
    </row>
    <row r="70" spans="1:27" ht="15" customHeight="1" x14ac:dyDescent="0.25">
      <c r="A70" s="19"/>
      <c r="B70" s="19"/>
      <c r="C70" s="19"/>
      <c r="D70" s="19"/>
      <c r="E70" s="19"/>
      <c r="F70" s="19"/>
      <c r="G70" s="19"/>
      <c r="H70" s="44"/>
      <c r="I70" s="44"/>
    </row>
    <row r="71" spans="1:27" ht="15" customHeight="1" x14ac:dyDescent="0.25">
      <c r="A71" s="19"/>
      <c r="B71" s="19"/>
      <c r="C71" s="19"/>
      <c r="D71" s="19"/>
      <c r="E71" s="19"/>
      <c r="F71" s="19"/>
      <c r="G71" s="19"/>
      <c r="H71" s="44"/>
      <c r="I71" s="44"/>
    </row>
    <row r="72" spans="1:27" ht="15" customHeight="1" x14ac:dyDescent="0.25"/>
    <row r="73" spans="1:27" ht="15" hidden="1" customHeight="1" x14ac:dyDescent="0.25"/>
    <row r="74" spans="1:27" ht="15" hidden="1" customHeight="1" x14ac:dyDescent="0.25"/>
    <row r="75" spans="1:27" ht="15" hidden="1" customHeight="1" x14ac:dyDescent="0.25"/>
    <row r="76" spans="1:27" ht="15" hidden="1" customHeight="1" x14ac:dyDescent="0.25"/>
    <row r="77" spans="1:27" ht="15" hidden="1" customHeight="1" x14ac:dyDescent="0.25"/>
    <row r="78" spans="1:27" ht="15" hidden="1" customHeight="1" x14ac:dyDescent="0.25"/>
    <row r="79" spans="1:27" ht="15" hidden="1" customHeight="1" x14ac:dyDescent="0.25"/>
    <row r="80" spans="1:27" ht="15" hidden="1" customHeight="1" x14ac:dyDescent="0.25">
      <c r="Y80" s="66"/>
      <c r="Z80" s="66"/>
      <c r="AA80" s="66"/>
    </row>
  </sheetData>
  <sheetProtection sheet="1" objects="1" scenarios="1"/>
  <mergeCells count="4">
    <mergeCell ref="S1:V1"/>
    <mergeCell ref="S11:V11"/>
    <mergeCell ref="S17:V17"/>
    <mergeCell ref="S21:V21"/>
  </mergeCells>
  <phoneticPr fontId="8" type="noConversion"/>
  <hyperlinks>
    <hyperlink ref="C3" r:id="rId1" display="http://es.euro2008.uefa.com/tournament/teams/team=110/index.html"/>
    <hyperlink ref="F2" r:id="rId2" display="http://es.euro2008.uefa.com/tournament/teams/team=58837/index.html"/>
    <hyperlink ref="C2" r:id="rId3" display="http://es.euro2008.uefa.com/tournament/teams/team=128/index.html"/>
    <hyperlink ref="F3" r:id="rId4" display="http://es.euro2008.uefa.com/tournament/teams/team=135/index.html"/>
    <hyperlink ref="C4" r:id="rId5" display="http://es.euro2008.uefa.com/tournament/teams/team=58837/index.html"/>
    <hyperlink ref="F4" r:id="rId6" display="http://es.euro2008.uefa.com/tournament/teams/team=110/index.html"/>
    <hyperlink ref="C5" r:id="rId7" display="http://es.euro2008.uefa.com/tournament/teams/team=128/index.html"/>
    <hyperlink ref="F5" r:id="rId8" display="http://es.euro2008.uefa.com/tournament/teams/team=58837/index.html"/>
    <hyperlink ref="C6" r:id="rId9" display="http://es.euro2008.uefa.com/tournament/teams/team=128/index.html"/>
    <hyperlink ref="F6" r:id="rId10" display="http://es.euro2008.uefa.com/tournament/teams/team=110/index.html"/>
    <hyperlink ref="C7" r:id="rId11" display="http://es.euro2008.uefa.com/tournament/teams/team=135/index.html"/>
    <hyperlink ref="F7" r:id="rId12" display="http://es.euro2008.uefa.com/tournament/teams/team=58837/index.html"/>
    <hyperlink ref="I4" r:id="rId13" display="http://es.fifa.com/worldcup/teams/team=43930/index.html"/>
    <hyperlink ref="I34" r:id="rId14" display="http://es.fifa.com/worldcup/teams/team=43960/index.html"/>
    <hyperlink ref="I13" r:id="rId15" display="http://es.fifa.com/worldcup/teams/team=43949/index.html"/>
    <hyperlink ref="I52" r:id="rId16" display="http://es.fifa.com/worldcup/teams/team=43854/index.html"/>
    <hyperlink ref="I59" r:id="rId17" display="http://es.fifa.com/worldcup/teams/team=43971/index.html"/>
    <hyperlink ref="I29" r:id="rId18" display="http://es.fifa.com/worldcup/teams/team=43860/index.html"/>
    <hyperlink ref="I61" r:id="rId19" display="http://es.fifa.com/worldcup/teams/team=43925/index.html"/>
    <hyperlink ref="I2" r:id="rId20" display="http://es.fifa.com/worldcup/teams/team=43883/index.html"/>
    <hyperlink ref="I11" r:id="rId21" display="http://es.fifa.com/worldcup/teams/team=43876/index.html"/>
    <hyperlink ref="I5" r:id="rId22" display="http://es.fifa.com/worldcup/teams/team=43946/index.html"/>
    <hyperlink ref="I37" r:id="rId23" display="http://es.fifa.com/worldcup/teams/team=43849/index.html"/>
    <hyperlink ref="I28" r:id="rId24" display="http://es.fifa.com/worldcup/teams/team=1902465/index.html"/>
    <hyperlink ref="I3" r:id="rId25" display="http://es.fifa.com/worldcup/teams/team=43911/index.html"/>
    <hyperlink ref="I19" r:id="rId26" display="http://es.fifa.com/worldcup/teams/team=43921/index.html"/>
    <hyperlink ref="I50" r:id="rId27" display="http://es.fifa.com/worldcup/teams/team=43924/index.html"/>
    <hyperlink ref="I12" r:id="rId28" display="http://es.fifa.com/worldcup/teams/team=43822/index.html"/>
    <hyperlink ref="I36" r:id="rId29" display="http://es.fifa.com/worldcup/teams/team=43819/index.html"/>
    <hyperlink ref="I58" r:id="rId30" display="http://es.fifa.com/worldcup/teams/team=43969/index.html"/>
    <hyperlink ref="I27" r:id="rId31" display="http://es.fifa.com/worldcup/teams/team=43976/index.html"/>
    <hyperlink ref="I51" r:id="rId32" display="http://es.fifa.com/worldcup/teams/team=43821/index.html"/>
    <hyperlink ref="I42" r:id="rId33" display="http://es.fifa.com/worldcup/teams/team=43954/index.html"/>
    <hyperlink ref="I10" r:id="rId34" display="http://es.fifa.com/worldcup/teams/team=43922/index.html"/>
    <hyperlink ref="I53" r:id="rId35" display="http://es.fifa.com/worldcup/teams/team=43963/index.html"/>
    <hyperlink ref="I18" r:id="rId36" display="http://es.fifa.com/worldcup/teams/team=43942/index.html"/>
    <hyperlink ref="I43" r:id="rId37" display="http://es.fifa.com/worldcup/teams/team=43928/index.html"/>
    <hyperlink ref="I60" r:id="rId38" display="http://es.fifa.com/worldcup/teams/team=43909/index.html"/>
    <hyperlink ref="I35" r:id="rId39" display="http://es.fifa.com/worldcup/teams/team=43941/index.html"/>
    <hyperlink ref="I26" r:id="rId40" display="http://es.fifa.com/worldcup/teams/team=43948/index.html"/>
    <hyperlink ref="I20" r:id="rId41" display="http://es.fifa.com/worldcup/teams/team=43843/index.html"/>
    <hyperlink ref="I21" r:id="rId42" display="http://es.fifa.com/worldcup/teams/team=43968/index.html"/>
    <hyperlink ref="C11" r:id="rId43" display="http://es.euro2008.uefa.com/tournament/teams/team=110/index.html"/>
    <hyperlink ref="F10" r:id="rId44" display="http://es.euro2008.uefa.com/tournament/teams/team=58837/index.html"/>
    <hyperlink ref="C10" r:id="rId45" display="http://es.euro2008.uefa.com/tournament/teams/team=128/index.html"/>
    <hyperlink ref="F11" r:id="rId46" display="http://es.euro2008.uefa.com/tournament/teams/team=135/index.html"/>
    <hyperlink ref="C12" r:id="rId47" display="http://es.euro2008.uefa.com/tournament/teams/team=58837/index.html"/>
    <hyperlink ref="F12" r:id="rId48" display="http://es.euro2008.uefa.com/tournament/teams/team=110/index.html"/>
    <hyperlink ref="C13" r:id="rId49" display="http://es.euro2008.uefa.com/tournament/teams/team=128/index.html"/>
    <hyperlink ref="F13" r:id="rId50" display="http://es.euro2008.uefa.com/tournament/teams/team=58837/index.html"/>
    <hyperlink ref="C14" r:id="rId51" display="http://es.euro2008.uefa.com/tournament/teams/team=128/index.html"/>
    <hyperlink ref="F14" r:id="rId52" display="http://es.euro2008.uefa.com/tournament/teams/team=110/index.html"/>
    <hyperlink ref="C15" r:id="rId53" display="http://es.euro2008.uefa.com/tournament/teams/team=135/index.html"/>
    <hyperlink ref="F15" r:id="rId54" display="http://es.euro2008.uefa.com/tournament/teams/team=58837/index.html"/>
    <hyperlink ref="C19" r:id="rId55" display="http://es.euro2008.uefa.com/tournament/teams/team=110/index.html"/>
    <hyperlink ref="F18" r:id="rId56" display="http://es.euro2008.uefa.com/tournament/teams/team=58837/index.html"/>
    <hyperlink ref="C18" r:id="rId57" display="http://es.euro2008.uefa.com/tournament/teams/team=128/index.html"/>
    <hyperlink ref="F19" r:id="rId58" display="http://es.euro2008.uefa.com/tournament/teams/team=135/index.html"/>
    <hyperlink ref="C20" r:id="rId59" display="http://es.euro2008.uefa.com/tournament/teams/team=58837/index.html"/>
    <hyperlink ref="F20" r:id="rId60" display="http://es.euro2008.uefa.com/tournament/teams/team=110/index.html"/>
    <hyperlink ref="C21" r:id="rId61" display="http://es.euro2008.uefa.com/tournament/teams/team=128/index.html"/>
    <hyperlink ref="F21" r:id="rId62" display="http://es.euro2008.uefa.com/tournament/teams/team=58837/index.html"/>
    <hyperlink ref="C22" r:id="rId63" display="http://es.euro2008.uefa.com/tournament/teams/team=128/index.html"/>
    <hyperlink ref="F22" r:id="rId64" display="http://es.euro2008.uefa.com/tournament/teams/team=110/index.html"/>
    <hyperlink ref="C23" r:id="rId65" display="http://es.euro2008.uefa.com/tournament/teams/team=135/index.html"/>
    <hyperlink ref="F23" r:id="rId66" display="http://es.euro2008.uefa.com/tournament/teams/team=58837/index.html"/>
    <hyperlink ref="C27" r:id="rId67" display="http://es.euro2008.uefa.com/tournament/teams/team=110/index.html"/>
    <hyperlink ref="F26" r:id="rId68" display="http://es.euro2008.uefa.com/tournament/teams/team=58837/index.html"/>
    <hyperlink ref="C26" r:id="rId69" display="http://es.euro2008.uefa.com/tournament/teams/team=128/index.html"/>
    <hyperlink ref="F27" r:id="rId70" display="http://es.euro2008.uefa.com/tournament/teams/team=135/index.html"/>
    <hyperlink ref="C28" r:id="rId71" display="http://es.euro2008.uefa.com/tournament/teams/team=58837/index.html"/>
    <hyperlink ref="F28" r:id="rId72" display="http://es.euro2008.uefa.com/tournament/teams/team=110/index.html"/>
    <hyperlink ref="C29" r:id="rId73" display="http://es.euro2008.uefa.com/tournament/teams/team=128/index.html"/>
    <hyperlink ref="F29" r:id="rId74" display="http://es.euro2008.uefa.com/tournament/teams/team=58837/index.html"/>
    <hyperlink ref="C30" r:id="rId75" display="http://es.euro2008.uefa.com/tournament/teams/team=128/index.html"/>
    <hyperlink ref="F30" r:id="rId76" display="http://es.euro2008.uefa.com/tournament/teams/team=110/index.html"/>
    <hyperlink ref="C31" r:id="rId77" display="http://es.euro2008.uefa.com/tournament/teams/team=135/index.html"/>
    <hyperlink ref="F31" r:id="rId78" display="http://es.euro2008.uefa.com/tournament/teams/team=58837/index.html"/>
    <hyperlink ref="C35" r:id="rId79" display="http://es.euro2008.uefa.com/tournament/teams/team=110/index.html"/>
    <hyperlink ref="F34" r:id="rId80" display="http://es.euro2008.uefa.com/tournament/teams/team=58837/index.html"/>
    <hyperlink ref="C34" r:id="rId81" display="http://es.euro2008.uefa.com/tournament/teams/team=128/index.html"/>
    <hyperlink ref="F35" r:id="rId82" display="http://es.euro2008.uefa.com/tournament/teams/team=135/index.html"/>
    <hyperlink ref="C36" r:id="rId83" display="http://es.euro2008.uefa.com/tournament/teams/team=58837/index.html"/>
    <hyperlink ref="F36" r:id="rId84" display="http://es.euro2008.uefa.com/tournament/teams/team=110/index.html"/>
    <hyperlink ref="C37" r:id="rId85" display="http://es.euro2008.uefa.com/tournament/teams/team=128/index.html"/>
    <hyperlink ref="F37" r:id="rId86" display="http://es.euro2008.uefa.com/tournament/teams/team=58837/index.html"/>
    <hyperlink ref="C38" r:id="rId87" display="http://es.euro2008.uefa.com/tournament/teams/team=128/index.html"/>
    <hyperlink ref="F38" r:id="rId88" display="http://es.euro2008.uefa.com/tournament/teams/team=110/index.html"/>
    <hyperlink ref="C39" r:id="rId89" display="http://es.euro2008.uefa.com/tournament/teams/team=135/index.html"/>
    <hyperlink ref="F39" r:id="rId90" display="http://es.euro2008.uefa.com/tournament/teams/team=58837/index.html"/>
    <hyperlink ref="C43" r:id="rId91" display="http://es.euro2008.uefa.com/tournament/teams/team=110/index.html"/>
    <hyperlink ref="F42" r:id="rId92" display="http://es.euro2008.uefa.com/tournament/teams/team=58837/index.html"/>
    <hyperlink ref="C42" r:id="rId93" display="http://es.euro2008.uefa.com/tournament/teams/team=128/index.html"/>
    <hyperlink ref="F43" r:id="rId94" display="http://es.euro2008.uefa.com/tournament/teams/team=135/index.html"/>
    <hyperlink ref="C44" r:id="rId95" display="http://es.euro2008.uefa.com/tournament/teams/team=58837/index.html"/>
    <hyperlink ref="F44" r:id="rId96" display="http://es.euro2008.uefa.com/tournament/teams/team=110/index.html"/>
    <hyperlink ref="C45" r:id="rId97" display="http://es.euro2008.uefa.com/tournament/teams/team=128/index.html"/>
    <hyperlink ref="F45" r:id="rId98" display="http://es.euro2008.uefa.com/tournament/teams/team=58837/index.html"/>
    <hyperlink ref="C46" r:id="rId99" display="http://es.euro2008.uefa.com/tournament/teams/team=128/index.html"/>
    <hyperlink ref="F46" r:id="rId100" display="http://es.euro2008.uefa.com/tournament/teams/team=110/index.html"/>
    <hyperlink ref="C47" r:id="rId101" display="http://es.euro2008.uefa.com/tournament/teams/team=135/index.html"/>
    <hyperlink ref="F47" r:id="rId102" display="http://es.euro2008.uefa.com/tournament/teams/team=58837/index.html"/>
    <hyperlink ref="C51" r:id="rId103" display="http://es.euro2008.uefa.com/tournament/teams/team=110/index.html"/>
    <hyperlink ref="F50" r:id="rId104" display="http://es.euro2008.uefa.com/tournament/teams/team=58837/index.html"/>
    <hyperlink ref="C50" r:id="rId105" display="http://es.euro2008.uefa.com/tournament/teams/team=128/index.html"/>
    <hyperlink ref="F51" r:id="rId106" display="http://es.euro2008.uefa.com/tournament/teams/team=135/index.html"/>
    <hyperlink ref="C52" r:id="rId107" display="http://es.euro2008.uefa.com/tournament/teams/team=58837/index.html"/>
    <hyperlink ref="F52" r:id="rId108" display="http://es.euro2008.uefa.com/tournament/teams/team=110/index.html"/>
    <hyperlink ref="C53" r:id="rId109" display="http://es.euro2008.uefa.com/tournament/teams/team=128/index.html"/>
    <hyperlink ref="F53" r:id="rId110" display="http://es.euro2008.uefa.com/tournament/teams/team=58837/index.html"/>
    <hyperlink ref="C54" r:id="rId111" display="http://es.euro2008.uefa.com/tournament/teams/team=128/index.html"/>
    <hyperlink ref="F54" r:id="rId112" display="http://es.euro2008.uefa.com/tournament/teams/team=110/index.html"/>
    <hyperlink ref="C55" r:id="rId113" display="http://es.euro2008.uefa.com/tournament/teams/team=135/index.html"/>
    <hyperlink ref="F55" r:id="rId114" display="http://es.euro2008.uefa.com/tournament/teams/team=58837/index.html"/>
    <hyperlink ref="C59" r:id="rId115" display="http://es.euro2008.uefa.com/tournament/teams/team=110/index.html"/>
    <hyperlink ref="F58" r:id="rId116" display="http://es.euro2008.uefa.com/tournament/teams/team=58837/index.html"/>
    <hyperlink ref="C58" r:id="rId117" display="http://es.euro2008.uefa.com/tournament/teams/team=128/index.html"/>
    <hyperlink ref="F59" r:id="rId118" display="http://es.euro2008.uefa.com/tournament/teams/team=135/index.html"/>
    <hyperlink ref="C60" r:id="rId119" display="http://es.euro2008.uefa.com/tournament/teams/team=58837/index.html"/>
    <hyperlink ref="F60" r:id="rId120" display="http://es.euro2008.uefa.com/tournament/teams/team=110/index.html"/>
    <hyperlink ref="C61" r:id="rId121" display="http://es.euro2008.uefa.com/tournament/teams/team=128/index.html"/>
    <hyperlink ref="F61" r:id="rId122" display="http://es.euro2008.uefa.com/tournament/teams/team=58837/index.html"/>
    <hyperlink ref="C62" r:id="rId123" display="http://es.euro2008.uefa.com/tournament/teams/team=128/index.html"/>
    <hyperlink ref="F62" r:id="rId124" display="http://es.euro2008.uefa.com/tournament/teams/team=110/index.html"/>
    <hyperlink ref="C63" r:id="rId125" display="http://es.euro2008.uefa.com/tournament/teams/team=135/index.html"/>
    <hyperlink ref="F63" r:id="rId126" display="http://es.euro2008.uefa.com/tournament/teams/team=58837/index.html"/>
    <hyperlink ref="V34" location="'Jornadas M'!A1" display="Jornadas"/>
    <hyperlink ref="V33" location="Portada!A1" display="Volver"/>
    <hyperlink ref="V36" location="'Euro 2012'!A1" display="Eurocopa"/>
    <hyperlink ref="V35" location="'Euro 2008'!A1" display="Eurocopa 2008"/>
  </hyperlinks>
  <pageMargins left="0.7" right="0.7" top="0.75" bottom="0.75" header="0.3" footer="0.3"/>
  <pageSetup paperSize="9" orientation="portrait" horizontalDpi="200" verticalDpi="200" r:id="rId127"/>
  <drawing r:id="rId128"/>
  <picture r:id="rId12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A1:G196"/>
  <sheetViews>
    <sheetView workbookViewId="0">
      <selection activeCell="A2" sqref="A2"/>
    </sheetView>
  </sheetViews>
  <sheetFormatPr baseColWidth="10" defaultColWidth="0" defaultRowHeight="15" zeroHeight="1" x14ac:dyDescent="0.25"/>
  <cols>
    <col min="1" max="1" width="8.28515625" customWidth="1"/>
    <col min="2" max="2" width="19.5703125" customWidth="1"/>
    <col min="3" max="3" width="6.42578125" customWidth="1"/>
    <col min="4" max="6" width="19.5703125" style="14" customWidth="1"/>
    <col min="7" max="7" width="19.5703125" customWidth="1"/>
    <col min="8" max="16384" width="19.5703125" hidden="1"/>
  </cols>
  <sheetData>
    <row r="1" spans="1:6" x14ac:dyDescent="0.25">
      <c r="A1" s="10" t="s">
        <v>285</v>
      </c>
    </row>
    <row r="2" spans="1:6" x14ac:dyDescent="0.25">
      <c r="A2" s="10" t="s">
        <v>297</v>
      </c>
    </row>
    <row r="3" spans="1:6" x14ac:dyDescent="0.25">
      <c r="A3" s="10" t="s">
        <v>298</v>
      </c>
    </row>
    <row r="4" spans="1:6" x14ac:dyDescent="0.25">
      <c r="A4" s="10"/>
    </row>
    <row r="5" spans="1:6" x14ac:dyDescent="0.25">
      <c r="A5" s="12" t="s">
        <v>296</v>
      </c>
    </row>
    <row r="6" spans="1:6" x14ac:dyDescent="0.25">
      <c r="A6" s="12" t="s">
        <v>88</v>
      </c>
    </row>
    <row r="7" spans="1:6" x14ac:dyDescent="0.25">
      <c r="A7" s="12" t="s">
        <v>224</v>
      </c>
    </row>
    <row r="8" spans="1:6" x14ac:dyDescent="0.25">
      <c r="A8" s="12"/>
    </row>
    <row r="9" spans="1:6" x14ac:dyDescent="0.25">
      <c r="A9" s="102" t="s">
        <v>287</v>
      </c>
      <c r="B9" s="103"/>
      <c r="C9" s="103"/>
      <c r="D9" s="103"/>
    </row>
    <row r="10" spans="1:6" x14ac:dyDescent="0.25">
      <c r="A10" s="13">
        <v>41071</v>
      </c>
      <c r="B10" s="9" t="s">
        <v>105</v>
      </c>
      <c r="C10" s="9"/>
      <c r="D10" s="15" t="s">
        <v>101</v>
      </c>
      <c r="E10"/>
      <c r="F10"/>
    </row>
    <row r="11" spans="1:6" x14ac:dyDescent="0.25">
      <c r="A11" s="13">
        <v>41071</v>
      </c>
      <c r="B11" s="9" t="s">
        <v>111</v>
      </c>
      <c r="C11" s="9"/>
      <c r="D11" s="15" t="s">
        <v>19</v>
      </c>
      <c r="E11" s="15"/>
      <c r="F11" s="15"/>
    </row>
    <row r="12" spans="1:6" x14ac:dyDescent="0.25">
      <c r="A12" s="13">
        <v>41076</v>
      </c>
      <c r="B12" s="9" t="s">
        <v>105</v>
      </c>
      <c r="C12" s="9"/>
      <c r="D12" s="15" t="s">
        <v>111</v>
      </c>
      <c r="E12" s="15"/>
      <c r="F12" s="15"/>
    </row>
    <row r="13" spans="1:6" x14ac:dyDescent="0.25">
      <c r="A13" s="13">
        <v>41077</v>
      </c>
      <c r="B13" s="9" t="s">
        <v>19</v>
      </c>
      <c r="C13" s="9"/>
      <c r="D13" s="15" t="s">
        <v>101</v>
      </c>
      <c r="E13" s="15"/>
      <c r="F13" s="15"/>
    </row>
    <row r="14" spans="1:6" x14ac:dyDescent="0.25">
      <c r="A14" s="13">
        <v>41082</v>
      </c>
      <c r="B14" s="9" t="s">
        <v>101</v>
      </c>
      <c r="C14" s="9"/>
      <c r="D14" s="15" t="s">
        <v>111</v>
      </c>
      <c r="E14" s="15"/>
      <c r="F14" s="15"/>
    </row>
    <row r="15" spans="1:6" x14ac:dyDescent="0.25">
      <c r="A15" s="13">
        <v>41082</v>
      </c>
      <c r="B15" s="9" t="s">
        <v>19</v>
      </c>
      <c r="C15" s="9"/>
      <c r="D15" s="15" t="s">
        <v>105</v>
      </c>
      <c r="E15" s="15"/>
      <c r="F15" s="15"/>
    </row>
    <row r="16" spans="1:6" x14ac:dyDescent="0.25">
      <c r="E16" s="15"/>
      <c r="F16" s="15"/>
    </row>
    <row r="17" spans="1:6" x14ac:dyDescent="0.25"/>
    <row r="18" spans="1:6" x14ac:dyDescent="0.25">
      <c r="A18" s="102" t="s">
        <v>288</v>
      </c>
      <c r="B18" s="103"/>
      <c r="C18" s="103"/>
      <c r="D18" s="103"/>
    </row>
    <row r="19" spans="1:6" x14ac:dyDescent="0.25">
      <c r="A19" s="13">
        <v>41072</v>
      </c>
      <c r="B19" s="9" t="s">
        <v>95</v>
      </c>
      <c r="C19" s="9"/>
      <c r="D19" s="15" t="s">
        <v>104</v>
      </c>
      <c r="E19"/>
      <c r="F19"/>
    </row>
    <row r="20" spans="1:6" x14ac:dyDescent="0.25">
      <c r="A20" s="13">
        <v>41072</v>
      </c>
      <c r="B20" s="9" t="s">
        <v>112</v>
      </c>
      <c r="C20" s="9"/>
      <c r="D20" s="15" t="s">
        <v>29</v>
      </c>
      <c r="E20" s="15"/>
      <c r="F20" s="15"/>
    </row>
    <row r="21" spans="1:6" x14ac:dyDescent="0.25">
      <c r="A21" s="13">
        <v>41077</v>
      </c>
      <c r="B21" s="9" t="s">
        <v>29</v>
      </c>
      <c r="C21" s="9"/>
      <c r="D21" s="15" t="s">
        <v>104</v>
      </c>
      <c r="E21" s="15"/>
      <c r="F21" s="15"/>
    </row>
    <row r="22" spans="1:6" x14ac:dyDescent="0.25">
      <c r="A22" s="13">
        <v>41077</v>
      </c>
      <c r="B22" s="9" t="s">
        <v>95</v>
      </c>
      <c r="C22" s="9"/>
      <c r="D22" s="15" t="s">
        <v>112</v>
      </c>
      <c r="E22" s="15"/>
      <c r="F22" s="15"/>
    </row>
    <row r="23" spans="1:6" x14ac:dyDescent="0.25">
      <c r="A23" s="13">
        <v>41082</v>
      </c>
      <c r="B23" s="9" t="s">
        <v>104</v>
      </c>
      <c r="C23" s="9"/>
      <c r="D23" s="15" t="s">
        <v>112</v>
      </c>
      <c r="E23" s="15"/>
      <c r="F23" s="15"/>
    </row>
    <row r="24" spans="1:6" x14ac:dyDescent="0.25">
      <c r="A24" s="13">
        <v>41082</v>
      </c>
      <c r="B24" s="9" t="s">
        <v>29</v>
      </c>
      <c r="C24" s="9"/>
      <c r="D24" s="15" t="s">
        <v>95</v>
      </c>
      <c r="E24" s="15"/>
      <c r="F24" s="15"/>
    </row>
    <row r="25" spans="1:6" x14ac:dyDescent="0.25">
      <c r="E25" s="15"/>
      <c r="F25" s="15"/>
    </row>
    <row r="26" spans="1:6" x14ac:dyDescent="0.25">
      <c r="A26" s="102" t="s">
        <v>289</v>
      </c>
      <c r="B26" s="103"/>
      <c r="C26" s="103"/>
      <c r="D26" s="103"/>
    </row>
    <row r="27" spans="1:6" x14ac:dyDescent="0.25">
      <c r="A27" s="13">
        <v>41072</v>
      </c>
      <c r="B27" s="9" t="s">
        <v>94</v>
      </c>
      <c r="C27" s="9"/>
      <c r="D27" s="15" t="s">
        <v>100</v>
      </c>
      <c r="E27"/>
      <c r="F27"/>
    </row>
    <row r="28" spans="1:6" x14ac:dyDescent="0.25">
      <c r="A28" s="13">
        <v>41073</v>
      </c>
      <c r="B28" s="9" t="s">
        <v>92</v>
      </c>
      <c r="C28" s="9"/>
      <c r="D28" s="15" t="s">
        <v>96</v>
      </c>
      <c r="E28" s="15"/>
      <c r="F28" s="15"/>
    </row>
    <row r="29" spans="1:6" x14ac:dyDescent="0.25">
      <c r="A29" s="13">
        <v>41078</v>
      </c>
      <c r="B29" s="9" t="s">
        <v>96</v>
      </c>
      <c r="C29" s="9"/>
      <c r="D29" s="15" t="s">
        <v>100</v>
      </c>
      <c r="E29" s="15"/>
      <c r="F29" s="15"/>
    </row>
    <row r="30" spans="1:6" x14ac:dyDescent="0.25">
      <c r="A30" s="13">
        <v>41078</v>
      </c>
      <c r="B30" s="9" t="s">
        <v>94</v>
      </c>
      <c r="C30" s="9"/>
      <c r="D30" s="15" t="s">
        <v>92</v>
      </c>
      <c r="E30" s="15"/>
      <c r="F30" s="15"/>
    </row>
    <row r="31" spans="1:6" x14ac:dyDescent="0.25">
      <c r="A31" s="13">
        <v>41083</v>
      </c>
      <c r="B31" s="9" t="s">
        <v>96</v>
      </c>
      <c r="C31" s="9"/>
      <c r="D31" s="15" t="s">
        <v>94</v>
      </c>
      <c r="E31" s="15"/>
      <c r="F31" s="15"/>
    </row>
    <row r="32" spans="1:6" x14ac:dyDescent="0.25">
      <c r="A32" s="13">
        <v>41083</v>
      </c>
      <c r="B32" s="9" t="s">
        <v>100</v>
      </c>
      <c r="C32" s="9"/>
      <c r="D32" s="15" t="s">
        <v>92</v>
      </c>
      <c r="E32" s="15"/>
      <c r="F32" s="15"/>
    </row>
    <row r="33" spans="1:6" x14ac:dyDescent="0.25">
      <c r="E33" s="15"/>
      <c r="F33" s="15"/>
    </row>
    <row r="34" spans="1:6" x14ac:dyDescent="0.25">
      <c r="A34" s="102" t="s">
        <v>290</v>
      </c>
      <c r="B34" s="103"/>
      <c r="C34" s="103"/>
      <c r="D34" s="103"/>
    </row>
    <row r="35" spans="1:6" x14ac:dyDescent="0.25">
      <c r="A35" s="13">
        <v>41073</v>
      </c>
      <c r="B35" s="9" t="s">
        <v>13</v>
      </c>
      <c r="C35" s="9"/>
      <c r="D35" s="15" t="s">
        <v>97</v>
      </c>
      <c r="E35"/>
      <c r="F35"/>
    </row>
    <row r="36" spans="1:6" x14ac:dyDescent="0.25">
      <c r="A36" s="13">
        <v>41073</v>
      </c>
      <c r="B36" s="9" t="s">
        <v>102</v>
      </c>
      <c r="C36" s="9"/>
      <c r="D36" s="15" t="s">
        <v>107</v>
      </c>
      <c r="E36" s="15"/>
      <c r="F36" s="15"/>
    </row>
    <row r="37" spans="1:6" x14ac:dyDescent="0.25">
      <c r="A37" s="13">
        <v>41078</v>
      </c>
      <c r="B37" s="9" t="s">
        <v>13</v>
      </c>
      <c r="C37" s="9"/>
      <c r="D37" s="15" t="s">
        <v>102</v>
      </c>
      <c r="E37" s="15"/>
      <c r="F37" s="15"/>
    </row>
    <row r="38" spans="1:6" x14ac:dyDescent="0.25">
      <c r="A38" s="13">
        <v>41079</v>
      </c>
      <c r="B38" s="9" t="s">
        <v>107</v>
      </c>
      <c r="C38" s="9"/>
      <c r="D38" s="15" t="s">
        <v>97</v>
      </c>
      <c r="E38" s="15"/>
      <c r="F38" s="15"/>
    </row>
    <row r="39" spans="1:6" x14ac:dyDescent="0.25">
      <c r="A39" s="13">
        <v>41083</v>
      </c>
      <c r="B39" s="9" t="s">
        <v>107</v>
      </c>
      <c r="C39" s="9"/>
      <c r="D39" s="15" t="s">
        <v>13</v>
      </c>
      <c r="E39" s="15"/>
      <c r="F39" s="15"/>
    </row>
    <row r="40" spans="1:6" x14ac:dyDescent="0.25">
      <c r="A40" s="13">
        <v>41083</v>
      </c>
      <c r="B40" s="9" t="s">
        <v>97</v>
      </c>
      <c r="C40" s="9"/>
      <c r="D40" s="15" t="s">
        <v>102</v>
      </c>
      <c r="E40" s="15"/>
      <c r="F40" s="15"/>
    </row>
    <row r="41" spans="1:6" x14ac:dyDescent="0.25">
      <c r="E41" s="15"/>
      <c r="F41" s="15"/>
    </row>
    <row r="42" spans="1:6" x14ac:dyDescent="0.25">
      <c r="A42" s="102" t="s">
        <v>291</v>
      </c>
      <c r="B42" s="103"/>
      <c r="C42" s="103"/>
      <c r="D42" s="103"/>
    </row>
    <row r="43" spans="1:6" x14ac:dyDescent="0.25">
      <c r="A43" s="13">
        <v>41074</v>
      </c>
      <c r="B43" s="9" t="s">
        <v>292</v>
      </c>
      <c r="C43" s="9"/>
      <c r="D43" s="15" t="s">
        <v>89</v>
      </c>
      <c r="E43"/>
      <c r="F43"/>
    </row>
    <row r="44" spans="1:6" x14ac:dyDescent="0.25">
      <c r="A44" s="13">
        <v>41074</v>
      </c>
      <c r="B44" s="9" t="s">
        <v>98</v>
      </c>
      <c r="C44" s="9"/>
      <c r="D44" s="15" t="s">
        <v>103</v>
      </c>
      <c r="E44" s="15"/>
      <c r="F44" s="15"/>
    </row>
    <row r="45" spans="1:6" x14ac:dyDescent="0.25">
      <c r="A45" s="13">
        <v>41079</v>
      </c>
      <c r="B45" s="9" t="s">
        <v>292</v>
      </c>
      <c r="C45" s="9"/>
      <c r="D45" s="15" t="s">
        <v>98</v>
      </c>
      <c r="E45" s="15"/>
      <c r="F45" s="15"/>
    </row>
    <row r="46" spans="1:6" x14ac:dyDescent="0.25">
      <c r="A46" s="13">
        <v>41079</v>
      </c>
      <c r="B46" s="9" t="s">
        <v>103</v>
      </c>
      <c r="C46" s="9"/>
      <c r="D46" s="15" t="s">
        <v>89</v>
      </c>
      <c r="E46" s="15"/>
      <c r="F46" s="15"/>
    </row>
    <row r="47" spans="1:6" x14ac:dyDescent="0.25">
      <c r="A47" s="13">
        <v>41084</v>
      </c>
      <c r="B47" s="9" t="s">
        <v>89</v>
      </c>
      <c r="C47" s="9"/>
      <c r="D47" s="15" t="s">
        <v>98</v>
      </c>
      <c r="E47" s="15"/>
      <c r="F47" s="15"/>
    </row>
    <row r="48" spans="1:6" x14ac:dyDescent="0.25">
      <c r="A48" s="13">
        <v>41084</v>
      </c>
      <c r="B48" s="9" t="s">
        <v>103</v>
      </c>
      <c r="C48" s="9"/>
      <c r="D48" s="15" t="s">
        <v>292</v>
      </c>
      <c r="E48" s="15"/>
      <c r="F48" s="15"/>
    </row>
    <row r="49" spans="1:6" x14ac:dyDescent="0.25">
      <c r="E49" s="15"/>
      <c r="F49" s="15"/>
    </row>
    <row r="50" spans="1:6" x14ac:dyDescent="0.25">
      <c r="A50" s="102" t="s">
        <v>293</v>
      </c>
      <c r="B50" s="103"/>
      <c r="C50" s="103"/>
      <c r="D50" s="103"/>
    </row>
    <row r="51" spans="1:6" x14ac:dyDescent="0.25">
      <c r="A51" s="13">
        <v>41074</v>
      </c>
      <c r="B51" s="9" t="s">
        <v>22</v>
      </c>
      <c r="C51" s="9"/>
      <c r="D51" s="15" t="s">
        <v>91</v>
      </c>
      <c r="E51"/>
      <c r="F51"/>
    </row>
    <row r="52" spans="1:6" x14ac:dyDescent="0.25">
      <c r="A52" s="13">
        <v>41075</v>
      </c>
      <c r="B52" s="9" t="s">
        <v>108</v>
      </c>
      <c r="C52" s="9"/>
      <c r="D52" s="15" t="s">
        <v>93</v>
      </c>
      <c r="E52" s="15"/>
      <c r="F52" s="15"/>
    </row>
    <row r="53" spans="1:6" x14ac:dyDescent="0.25">
      <c r="A53" s="13">
        <v>41080</v>
      </c>
      <c r="B53" s="9" t="s">
        <v>93</v>
      </c>
      <c r="C53" s="9"/>
      <c r="D53" s="15" t="s">
        <v>91</v>
      </c>
      <c r="E53" s="15"/>
      <c r="F53" s="15"/>
    </row>
    <row r="54" spans="1:6" x14ac:dyDescent="0.25">
      <c r="A54" s="13">
        <v>41080</v>
      </c>
      <c r="B54" s="9" t="s">
        <v>22</v>
      </c>
      <c r="C54" s="9"/>
      <c r="D54" s="15" t="s">
        <v>108</v>
      </c>
      <c r="E54" s="15"/>
      <c r="F54" s="15"/>
    </row>
    <row r="55" spans="1:6" x14ac:dyDescent="0.25">
      <c r="A55" s="13">
        <v>41084</v>
      </c>
      <c r="B55" s="9" t="s">
        <v>93</v>
      </c>
      <c r="C55" s="9"/>
      <c r="D55" s="15" t="s">
        <v>22</v>
      </c>
      <c r="E55" s="15"/>
      <c r="F55" s="15"/>
    </row>
    <row r="56" spans="1:6" x14ac:dyDescent="0.25">
      <c r="A56" s="13">
        <v>41084</v>
      </c>
      <c r="B56" s="9" t="s">
        <v>91</v>
      </c>
      <c r="C56" s="9"/>
      <c r="D56" s="15" t="s">
        <v>108</v>
      </c>
      <c r="E56" s="15"/>
      <c r="F56" s="15"/>
    </row>
    <row r="57" spans="1:6" x14ac:dyDescent="0.25">
      <c r="E57" s="15"/>
      <c r="F57" s="15"/>
    </row>
    <row r="58" spans="1:6" x14ac:dyDescent="0.25">
      <c r="A58" s="102" t="s">
        <v>294</v>
      </c>
      <c r="B58" s="103"/>
      <c r="C58" s="103"/>
      <c r="D58" s="103"/>
    </row>
    <row r="59" spans="1:6" x14ac:dyDescent="0.25">
      <c r="A59" s="13">
        <v>41075</v>
      </c>
      <c r="B59" s="9" t="s">
        <v>109</v>
      </c>
      <c r="C59" s="9"/>
      <c r="D59" s="15" t="s">
        <v>5</v>
      </c>
      <c r="E59"/>
      <c r="F59"/>
    </row>
    <row r="60" spans="1:6" x14ac:dyDescent="0.25">
      <c r="A60" s="13">
        <v>41075</v>
      </c>
      <c r="B60" s="9" t="s">
        <v>99</v>
      </c>
      <c r="C60" s="9"/>
      <c r="D60" s="15" t="s">
        <v>113</v>
      </c>
      <c r="E60" s="15"/>
      <c r="F60" s="15"/>
    </row>
    <row r="61" spans="1:6" x14ac:dyDescent="0.25">
      <c r="A61" s="13">
        <v>41080</v>
      </c>
      <c r="B61" s="9" t="s">
        <v>99</v>
      </c>
      <c r="C61" s="9"/>
      <c r="D61" s="15" t="s">
        <v>109</v>
      </c>
      <c r="E61" s="15"/>
      <c r="F61" s="15"/>
    </row>
    <row r="62" spans="1:6" x14ac:dyDescent="0.25">
      <c r="A62" s="13">
        <v>41081</v>
      </c>
      <c r="B62" s="9" t="s">
        <v>5</v>
      </c>
      <c r="C62" s="9"/>
      <c r="D62" s="15" t="s">
        <v>113</v>
      </c>
      <c r="E62" s="15"/>
      <c r="F62" s="15"/>
    </row>
    <row r="63" spans="1:6" x14ac:dyDescent="0.25">
      <c r="A63" s="13">
        <v>41085</v>
      </c>
      <c r="B63" s="9" t="s">
        <v>5</v>
      </c>
      <c r="C63" s="9"/>
      <c r="D63" s="15" t="s">
        <v>99</v>
      </c>
      <c r="E63" s="15"/>
      <c r="F63" s="15"/>
    </row>
    <row r="64" spans="1:6" x14ac:dyDescent="0.25">
      <c r="A64" s="13">
        <v>41085</v>
      </c>
      <c r="B64" s="9" t="s">
        <v>113</v>
      </c>
      <c r="C64" s="9"/>
      <c r="D64" s="15" t="s">
        <v>109</v>
      </c>
      <c r="E64" s="15"/>
      <c r="F64" s="15"/>
    </row>
    <row r="65" spans="1:7" x14ac:dyDescent="0.25">
      <c r="E65" s="15"/>
      <c r="F65" s="15"/>
    </row>
    <row r="66" spans="1:7" x14ac:dyDescent="0.25">
      <c r="A66" s="102" t="s">
        <v>295</v>
      </c>
      <c r="B66" s="103"/>
      <c r="C66" s="103"/>
      <c r="D66" s="103"/>
    </row>
    <row r="67" spans="1:7" x14ac:dyDescent="0.25">
      <c r="A67" s="13">
        <v>41076</v>
      </c>
      <c r="B67" s="9" t="s">
        <v>90</v>
      </c>
      <c r="C67" s="9"/>
      <c r="D67" s="15" t="s">
        <v>106</v>
      </c>
      <c r="E67"/>
      <c r="F67"/>
    </row>
    <row r="68" spans="1:7" x14ac:dyDescent="0.25">
      <c r="A68" s="13">
        <v>41076</v>
      </c>
      <c r="B68" s="9" t="s">
        <v>26</v>
      </c>
      <c r="C68" s="9"/>
      <c r="D68" s="15" t="s">
        <v>2</v>
      </c>
      <c r="E68" s="15"/>
      <c r="F68" s="15"/>
    </row>
    <row r="69" spans="1:7" x14ac:dyDescent="0.25">
      <c r="A69" s="13">
        <v>41081</v>
      </c>
      <c r="B69" s="9" t="s">
        <v>106</v>
      </c>
      <c r="C69" s="9"/>
      <c r="D69" s="15" t="s">
        <v>2</v>
      </c>
      <c r="E69" s="15"/>
      <c r="F69" s="15"/>
    </row>
    <row r="70" spans="1:7" x14ac:dyDescent="0.25">
      <c r="A70" s="13">
        <v>41081</v>
      </c>
      <c r="B70" s="9" t="s">
        <v>26</v>
      </c>
      <c r="C70" s="9"/>
      <c r="D70" s="15" t="s">
        <v>90</v>
      </c>
      <c r="E70" s="15"/>
      <c r="F70" s="15"/>
    </row>
    <row r="71" spans="1:7" x14ac:dyDescent="0.25">
      <c r="A71" s="13">
        <v>41085</v>
      </c>
      <c r="B71" s="9" t="s">
        <v>106</v>
      </c>
      <c r="C71" s="9"/>
      <c r="D71" s="15" t="s">
        <v>26</v>
      </c>
      <c r="E71" s="15"/>
      <c r="F71" s="15"/>
    </row>
    <row r="72" spans="1:7" x14ac:dyDescent="0.25">
      <c r="A72" s="13">
        <v>41085</v>
      </c>
      <c r="B72" s="9" t="s">
        <v>2</v>
      </c>
      <c r="C72" s="9"/>
      <c r="D72" s="15" t="s">
        <v>90</v>
      </c>
      <c r="E72" s="15"/>
      <c r="F72" s="15"/>
    </row>
    <row r="73" spans="1:7" x14ac:dyDescent="0.25">
      <c r="A73" s="13"/>
      <c r="B73" s="9"/>
      <c r="C73" s="9"/>
      <c r="D73" s="15"/>
      <c r="E73" s="15"/>
      <c r="F73" s="15"/>
    </row>
    <row r="74" spans="1:7" x14ac:dyDescent="0.25"/>
    <row r="75" spans="1:7" ht="15" hidden="1" customHeight="1" x14ac:dyDescent="0.25"/>
    <row r="76" spans="1:7" ht="15" hidden="1" customHeight="1" x14ac:dyDescent="0.25">
      <c r="A76" t="s">
        <v>163</v>
      </c>
      <c r="B76" t="s">
        <v>138</v>
      </c>
      <c r="C76" t="s">
        <v>157</v>
      </c>
      <c r="D76" s="14" t="s">
        <v>163</v>
      </c>
      <c r="E76" s="14" t="s">
        <v>142</v>
      </c>
      <c r="F76" s="14" t="s">
        <v>145</v>
      </c>
      <c r="G76" t="s">
        <v>177</v>
      </c>
    </row>
    <row r="77" spans="1:7" ht="15" hidden="1" customHeight="1" x14ac:dyDescent="0.25">
      <c r="A77" t="s">
        <v>164</v>
      </c>
      <c r="B77" t="s">
        <v>139</v>
      </c>
      <c r="C77" t="s">
        <v>158</v>
      </c>
      <c r="D77" s="14" t="s">
        <v>164</v>
      </c>
      <c r="E77" s="14" t="s">
        <v>131</v>
      </c>
      <c r="F77" s="14" t="s">
        <v>146</v>
      </c>
      <c r="G77" t="s">
        <v>178</v>
      </c>
    </row>
    <row r="78" spans="1:7" ht="15" hidden="1" customHeight="1" x14ac:dyDescent="0.25"/>
    <row r="79" spans="1:7" ht="15" hidden="1" customHeight="1" x14ac:dyDescent="0.25">
      <c r="A79" t="s">
        <v>22</v>
      </c>
      <c r="B79" t="s">
        <v>99</v>
      </c>
      <c r="C79" t="s">
        <v>105</v>
      </c>
      <c r="D79" s="14" t="s">
        <v>19</v>
      </c>
      <c r="E79" s="14" t="s">
        <v>94</v>
      </c>
      <c r="F79" s="14" t="s">
        <v>103</v>
      </c>
      <c r="G79" t="s">
        <v>99</v>
      </c>
    </row>
    <row r="80" spans="1:7" ht="15" hidden="1" customHeight="1" x14ac:dyDescent="0.25">
      <c r="A80" t="s">
        <v>165</v>
      </c>
      <c r="B80" t="s">
        <v>172</v>
      </c>
      <c r="C80" t="s">
        <v>127</v>
      </c>
      <c r="D80" s="14" t="s">
        <v>133</v>
      </c>
      <c r="E80" s="14" t="s">
        <v>143</v>
      </c>
      <c r="F80" s="14" t="s">
        <v>162</v>
      </c>
      <c r="G80" t="s">
        <v>172</v>
      </c>
    </row>
    <row r="81" spans="1:7" ht="15" hidden="1" customHeight="1" x14ac:dyDescent="0.25">
      <c r="A81" t="s">
        <v>128</v>
      </c>
      <c r="B81" t="s">
        <v>128</v>
      </c>
      <c r="C81" t="s">
        <v>128</v>
      </c>
      <c r="D81" s="14" t="s">
        <v>128</v>
      </c>
      <c r="E81" s="14" t="s">
        <v>128</v>
      </c>
      <c r="F81" s="14" t="s">
        <v>128</v>
      </c>
      <c r="G81" t="s">
        <v>128</v>
      </c>
    </row>
    <row r="82" spans="1:7" ht="15" hidden="1" customHeight="1" x14ac:dyDescent="0.25">
      <c r="A82" t="s">
        <v>91</v>
      </c>
      <c r="B82" t="s">
        <v>118</v>
      </c>
      <c r="C82" t="s">
        <v>111</v>
      </c>
      <c r="D82" s="14" t="s">
        <v>101</v>
      </c>
      <c r="E82" s="14" t="s">
        <v>92</v>
      </c>
      <c r="F82" s="14" t="s">
        <v>89</v>
      </c>
      <c r="G82" t="s">
        <v>109</v>
      </c>
    </row>
    <row r="83" spans="1:7" ht="15" hidden="1" customHeight="1" x14ac:dyDescent="0.25">
      <c r="A83" t="s">
        <v>166</v>
      </c>
      <c r="B83" t="s">
        <v>173</v>
      </c>
      <c r="C83" t="s">
        <v>132</v>
      </c>
      <c r="D83" s="14" t="s">
        <v>129</v>
      </c>
      <c r="E83" s="14" t="s">
        <v>147</v>
      </c>
      <c r="F83" s="14" t="s">
        <v>160</v>
      </c>
      <c r="G83" t="s">
        <v>170</v>
      </c>
    </row>
    <row r="84" spans="1:7" ht="15" hidden="1" customHeight="1" x14ac:dyDescent="0.25">
      <c r="A84" t="s">
        <v>167</v>
      </c>
      <c r="B84" t="s">
        <v>174</v>
      </c>
      <c r="C84" t="s">
        <v>181</v>
      </c>
      <c r="D84" s="14" t="s">
        <v>182</v>
      </c>
      <c r="E84" s="14" t="s">
        <v>183</v>
      </c>
      <c r="F84" s="14" t="s">
        <v>184</v>
      </c>
      <c r="G84" t="s">
        <v>185</v>
      </c>
    </row>
    <row r="85" spans="1:7" ht="15" hidden="1" customHeight="1" x14ac:dyDescent="0.25"/>
    <row r="86" spans="1:7" ht="15" hidden="1" customHeight="1" x14ac:dyDescent="0.25">
      <c r="A86" t="s">
        <v>134</v>
      </c>
      <c r="B86" t="s">
        <v>142</v>
      </c>
      <c r="C86" t="s">
        <v>153</v>
      </c>
      <c r="D86" s="14" t="s">
        <v>149</v>
      </c>
      <c r="E86" s="14" t="s">
        <v>134</v>
      </c>
      <c r="F86" s="14" t="s">
        <v>153</v>
      </c>
      <c r="G86" t="s">
        <v>130</v>
      </c>
    </row>
    <row r="87" spans="1:7" ht="15" hidden="1" customHeight="1" x14ac:dyDescent="0.25">
      <c r="A87" t="s">
        <v>135</v>
      </c>
      <c r="B87" t="s">
        <v>131</v>
      </c>
      <c r="C87" t="s">
        <v>154</v>
      </c>
      <c r="D87" s="14" t="s">
        <v>150</v>
      </c>
      <c r="E87" s="14" t="s">
        <v>135</v>
      </c>
      <c r="F87" s="14" t="s">
        <v>154</v>
      </c>
      <c r="G87" t="s">
        <v>131</v>
      </c>
    </row>
    <row r="88" spans="1:7" ht="15" hidden="1" customHeight="1" x14ac:dyDescent="0.25"/>
    <row r="89" spans="1:7" ht="15" hidden="1" customHeight="1" x14ac:dyDescent="0.25">
      <c r="A89">
        <v>21</v>
      </c>
      <c r="B89">
        <v>22</v>
      </c>
      <c r="C89">
        <v>23</v>
      </c>
      <c r="D89" s="14">
        <v>24</v>
      </c>
      <c r="E89" s="14">
        <v>25</v>
      </c>
      <c r="F89" s="14">
        <v>26</v>
      </c>
      <c r="G89">
        <v>27</v>
      </c>
    </row>
    <row r="90" spans="1:7" ht="15" hidden="1" customHeight="1" x14ac:dyDescent="0.25">
      <c r="A90" t="s">
        <v>5</v>
      </c>
      <c r="B90" t="s">
        <v>19</v>
      </c>
      <c r="C90" t="s">
        <v>100</v>
      </c>
      <c r="D90" s="14" t="s">
        <v>91</v>
      </c>
      <c r="E90" s="14" t="s">
        <v>118</v>
      </c>
    </row>
    <row r="91" spans="1:7" ht="15" hidden="1" customHeight="1" x14ac:dyDescent="0.25">
      <c r="A91" t="s">
        <v>171</v>
      </c>
      <c r="B91" t="s">
        <v>133</v>
      </c>
      <c r="C91" t="s">
        <v>144</v>
      </c>
      <c r="D91" s="14" t="s">
        <v>166</v>
      </c>
      <c r="E91" s="14" t="s">
        <v>173</v>
      </c>
      <c r="F91" s="14" t="s">
        <v>82</v>
      </c>
      <c r="G91" t="s">
        <v>82</v>
      </c>
    </row>
    <row r="92" spans="1:7" ht="15" hidden="1" customHeight="1" x14ac:dyDescent="0.25">
      <c r="A92" t="s">
        <v>128</v>
      </c>
      <c r="B92" t="s">
        <v>128</v>
      </c>
      <c r="C92" t="s">
        <v>128</v>
      </c>
      <c r="D92" s="14" t="s">
        <v>128</v>
      </c>
      <c r="E92" s="14" t="s">
        <v>128</v>
      </c>
    </row>
    <row r="93" spans="1:7" ht="15" hidden="1" customHeight="1" x14ac:dyDescent="0.25">
      <c r="A93" t="s">
        <v>118</v>
      </c>
      <c r="B93" t="s">
        <v>105</v>
      </c>
      <c r="C93" t="s">
        <v>92</v>
      </c>
      <c r="D93" s="14" t="s">
        <v>108</v>
      </c>
      <c r="E93" s="14" t="s">
        <v>109</v>
      </c>
      <c r="F93" s="14" t="s">
        <v>111</v>
      </c>
      <c r="G93" t="s">
        <v>13</v>
      </c>
    </row>
    <row r="94" spans="1:7" ht="15" hidden="1" customHeight="1" x14ac:dyDescent="0.25">
      <c r="A94" t="s">
        <v>173</v>
      </c>
      <c r="B94" t="s">
        <v>127</v>
      </c>
      <c r="C94" t="s">
        <v>147</v>
      </c>
      <c r="D94" s="14" t="s">
        <v>168</v>
      </c>
      <c r="E94" s="14" t="s">
        <v>170</v>
      </c>
      <c r="F94" s="14" t="s">
        <v>132</v>
      </c>
      <c r="G94" t="s">
        <v>155</v>
      </c>
    </row>
    <row r="95" spans="1:7" ht="15" hidden="1" customHeight="1" x14ac:dyDescent="0.25">
      <c r="A95" t="s">
        <v>186</v>
      </c>
      <c r="B95" t="s">
        <v>189</v>
      </c>
      <c r="C95" t="s">
        <v>193</v>
      </c>
      <c r="D95" s="14" t="s">
        <v>197</v>
      </c>
      <c r="E95" s="14" t="s">
        <v>201</v>
      </c>
      <c r="F95" s="14" t="s">
        <v>128</v>
      </c>
      <c r="G95" t="s">
        <v>128</v>
      </c>
    </row>
    <row r="96" spans="1:7" ht="15" hidden="1" customHeight="1" x14ac:dyDescent="0.25">
      <c r="F96" s="14" t="s">
        <v>119</v>
      </c>
      <c r="G96" t="s">
        <v>94</v>
      </c>
    </row>
    <row r="97" spans="1:7" ht="15" hidden="1" customHeight="1" x14ac:dyDescent="0.25">
      <c r="A97" t="s">
        <v>134</v>
      </c>
      <c r="B97" t="s">
        <v>163</v>
      </c>
      <c r="C97" t="s">
        <v>153</v>
      </c>
      <c r="D97" s="14" t="s">
        <v>149</v>
      </c>
      <c r="E97" s="14" t="s">
        <v>177</v>
      </c>
      <c r="F97" s="14" t="s">
        <v>136</v>
      </c>
      <c r="G97" t="s">
        <v>143</v>
      </c>
    </row>
    <row r="98" spans="1:7" ht="15" hidden="1" customHeight="1" x14ac:dyDescent="0.25">
      <c r="A98" t="s">
        <v>135</v>
      </c>
      <c r="B98" t="s">
        <v>164</v>
      </c>
      <c r="C98" t="s">
        <v>154</v>
      </c>
      <c r="D98" s="14" t="s">
        <v>150</v>
      </c>
      <c r="E98" s="14" t="s">
        <v>178</v>
      </c>
      <c r="F98" s="14" t="s">
        <v>205</v>
      </c>
      <c r="G98" t="s">
        <v>207</v>
      </c>
    </row>
    <row r="99" spans="1:7" ht="15" hidden="1" customHeight="1" x14ac:dyDescent="0.25"/>
    <row r="100" spans="1:7" ht="15" hidden="1" customHeight="1" x14ac:dyDescent="0.25">
      <c r="A100" t="s">
        <v>106</v>
      </c>
      <c r="B100" t="s">
        <v>101</v>
      </c>
      <c r="C100" t="s">
        <v>96</v>
      </c>
      <c r="D100" s="14" t="s">
        <v>93</v>
      </c>
      <c r="E100" s="14" t="s">
        <v>5</v>
      </c>
      <c r="F100" s="14" t="s">
        <v>138</v>
      </c>
      <c r="G100" t="s">
        <v>163</v>
      </c>
    </row>
    <row r="101" spans="1:7" ht="15" hidden="1" customHeight="1" x14ac:dyDescent="0.25">
      <c r="A101" t="s">
        <v>176</v>
      </c>
      <c r="B101" t="s">
        <v>129</v>
      </c>
      <c r="C101" t="s">
        <v>148</v>
      </c>
      <c r="D101" s="14" t="s">
        <v>169</v>
      </c>
      <c r="E101" s="14" t="s">
        <v>171</v>
      </c>
      <c r="F101" s="14" t="s">
        <v>139</v>
      </c>
      <c r="G101" t="s">
        <v>164</v>
      </c>
    </row>
    <row r="102" spans="1:7" ht="15" hidden="1" customHeight="1" x14ac:dyDescent="0.25">
      <c r="A102" t="s">
        <v>128</v>
      </c>
      <c r="B102" t="s">
        <v>128</v>
      </c>
      <c r="C102" t="s">
        <v>128</v>
      </c>
      <c r="D102" s="14" t="s">
        <v>128</v>
      </c>
      <c r="E102" s="14" t="s">
        <v>128</v>
      </c>
    </row>
    <row r="103" spans="1:7" ht="15" hidden="1" customHeight="1" x14ac:dyDescent="0.25">
      <c r="A103" t="s">
        <v>2</v>
      </c>
      <c r="B103" t="s">
        <v>111</v>
      </c>
      <c r="C103" t="s">
        <v>94</v>
      </c>
      <c r="D103" s="14" t="s">
        <v>22</v>
      </c>
      <c r="E103" s="14" t="s">
        <v>99</v>
      </c>
      <c r="F103" s="14" t="s">
        <v>100</v>
      </c>
      <c r="G103" t="s">
        <v>95</v>
      </c>
    </row>
    <row r="104" spans="1:7" ht="15" hidden="1" customHeight="1" x14ac:dyDescent="0.25">
      <c r="A104" t="s">
        <v>180</v>
      </c>
      <c r="B104" t="s">
        <v>132</v>
      </c>
      <c r="C104" t="s">
        <v>143</v>
      </c>
      <c r="D104" s="14" t="s">
        <v>165</v>
      </c>
      <c r="E104" s="14" t="s">
        <v>172</v>
      </c>
      <c r="F104" s="14" t="s">
        <v>144</v>
      </c>
      <c r="G104" t="s">
        <v>140</v>
      </c>
    </row>
    <row r="105" spans="1:7" ht="15" hidden="1" customHeight="1" x14ac:dyDescent="0.25">
      <c r="A105" t="s">
        <v>187</v>
      </c>
      <c r="B105" t="s">
        <v>190</v>
      </c>
      <c r="C105" t="s">
        <v>194</v>
      </c>
      <c r="D105" s="14" t="s">
        <v>198</v>
      </c>
      <c r="E105" s="14" t="s">
        <v>202</v>
      </c>
      <c r="F105" s="14" t="s">
        <v>128</v>
      </c>
      <c r="G105" t="s">
        <v>128</v>
      </c>
    </row>
    <row r="106" spans="1:7" ht="15" hidden="1" customHeight="1" x14ac:dyDescent="0.25">
      <c r="F106" s="14" t="s">
        <v>107</v>
      </c>
      <c r="G106" t="s">
        <v>101</v>
      </c>
    </row>
    <row r="107" spans="1:7" ht="15" hidden="1" customHeight="1" x14ac:dyDescent="0.25">
      <c r="A107" t="s">
        <v>138</v>
      </c>
      <c r="B107" t="s">
        <v>145</v>
      </c>
      <c r="C107" t="s">
        <v>138</v>
      </c>
      <c r="D107" s="14" t="s">
        <v>142</v>
      </c>
      <c r="E107" s="14" t="s">
        <v>157</v>
      </c>
      <c r="F107" s="14" t="s">
        <v>152</v>
      </c>
      <c r="G107" t="s">
        <v>129</v>
      </c>
    </row>
    <row r="108" spans="1:7" ht="15" hidden="1" customHeight="1" x14ac:dyDescent="0.25">
      <c r="A108" t="s">
        <v>139</v>
      </c>
      <c r="B108" t="s">
        <v>146</v>
      </c>
      <c r="C108" t="s">
        <v>139</v>
      </c>
      <c r="D108" s="14" t="s">
        <v>131</v>
      </c>
      <c r="E108" s="14" t="s">
        <v>158</v>
      </c>
      <c r="F108" s="14" t="s">
        <v>206</v>
      </c>
      <c r="G108" t="s">
        <v>208</v>
      </c>
    </row>
    <row r="109" spans="1:7" ht="15" hidden="1" customHeight="1" x14ac:dyDescent="0.25"/>
    <row r="110" spans="1:7" ht="15" hidden="1" customHeight="1" x14ac:dyDescent="0.25">
      <c r="A110" t="s">
        <v>26</v>
      </c>
      <c r="B110" t="s">
        <v>29</v>
      </c>
      <c r="C110" t="s">
        <v>97</v>
      </c>
      <c r="D110" s="14" t="s">
        <v>103</v>
      </c>
      <c r="E110" s="14" t="s">
        <v>106</v>
      </c>
      <c r="F110" s="14" t="s">
        <v>145</v>
      </c>
      <c r="G110" t="s">
        <v>130</v>
      </c>
    </row>
    <row r="111" spans="1:7" ht="15" hidden="1" customHeight="1" x14ac:dyDescent="0.25">
      <c r="A111" t="s">
        <v>179</v>
      </c>
      <c r="B111" t="s">
        <v>137</v>
      </c>
      <c r="C111" t="s">
        <v>156</v>
      </c>
      <c r="D111" s="14" t="s">
        <v>162</v>
      </c>
      <c r="E111" s="14" t="s">
        <v>176</v>
      </c>
      <c r="F111" s="14" t="s">
        <v>146</v>
      </c>
      <c r="G111" t="s">
        <v>131</v>
      </c>
    </row>
    <row r="112" spans="1:7" ht="15" hidden="1" customHeight="1" x14ac:dyDescent="0.25">
      <c r="A112" t="s">
        <v>128</v>
      </c>
      <c r="B112" t="s">
        <v>128</v>
      </c>
      <c r="C112" t="s">
        <v>128</v>
      </c>
      <c r="D112" s="14" t="s">
        <v>128</v>
      </c>
      <c r="E112" s="14" t="s">
        <v>128</v>
      </c>
    </row>
    <row r="113" spans="1:5" ht="15" hidden="1" customHeight="1" x14ac:dyDescent="0.25">
      <c r="A113" t="s">
        <v>90</v>
      </c>
      <c r="B113" t="s">
        <v>95</v>
      </c>
      <c r="C113" t="s">
        <v>102</v>
      </c>
      <c r="D113" s="14" t="s">
        <v>110</v>
      </c>
      <c r="E113" s="14" t="s">
        <v>26</v>
      </c>
    </row>
    <row r="114" spans="1:5" ht="15" hidden="1" customHeight="1" x14ac:dyDescent="0.25">
      <c r="A114" t="s">
        <v>175</v>
      </c>
      <c r="B114" t="s">
        <v>140</v>
      </c>
      <c r="C114" t="s">
        <v>151</v>
      </c>
      <c r="D114" s="14" t="s">
        <v>159</v>
      </c>
      <c r="E114" s="14" t="s">
        <v>179</v>
      </c>
    </row>
    <row r="115" spans="1:5" ht="15" hidden="1" customHeight="1" x14ac:dyDescent="0.25">
      <c r="A115" t="s">
        <v>188</v>
      </c>
      <c r="B115" t="s">
        <v>191</v>
      </c>
      <c r="C115" t="s">
        <v>195</v>
      </c>
      <c r="D115" s="14" t="s">
        <v>199</v>
      </c>
      <c r="E115" s="14" t="s">
        <v>203</v>
      </c>
    </row>
    <row r="116" spans="1:5" ht="15" hidden="1" customHeight="1" x14ac:dyDescent="0.25"/>
    <row r="117" spans="1:5" ht="15" hidden="1" customHeight="1" x14ac:dyDescent="0.25">
      <c r="A117" t="s">
        <v>142</v>
      </c>
      <c r="B117" t="s">
        <v>149</v>
      </c>
      <c r="C117" t="s">
        <v>177</v>
      </c>
      <c r="D117" s="14" t="s">
        <v>134</v>
      </c>
      <c r="E117" s="14" t="s">
        <v>153</v>
      </c>
    </row>
    <row r="118" spans="1:5" ht="15" hidden="1" customHeight="1" x14ac:dyDescent="0.25">
      <c r="A118" t="s">
        <v>131</v>
      </c>
      <c r="B118" t="s">
        <v>150</v>
      </c>
      <c r="C118" t="s">
        <v>178</v>
      </c>
      <c r="D118" s="14" t="s">
        <v>135</v>
      </c>
      <c r="E118" s="14" t="s">
        <v>154</v>
      </c>
    </row>
    <row r="119" spans="1:5" ht="15" hidden="1" customHeight="1" x14ac:dyDescent="0.25"/>
    <row r="120" spans="1:5" ht="15" hidden="1" customHeight="1" x14ac:dyDescent="0.25">
      <c r="B120" t="s">
        <v>104</v>
      </c>
      <c r="C120" t="s">
        <v>107</v>
      </c>
      <c r="D120" s="14" t="s">
        <v>89</v>
      </c>
      <c r="E120" s="14" t="s">
        <v>2</v>
      </c>
    </row>
    <row r="121" spans="1:5" ht="15" hidden="1" customHeight="1" x14ac:dyDescent="0.25">
      <c r="B121" t="s">
        <v>141</v>
      </c>
      <c r="C121" t="s">
        <v>152</v>
      </c>
      <c r="D121" s="14" t="s">
        <v>160</v>
      </c>
      <c r="E121" s="14" t="s">
        <v>180</v>
      </c>
    </row>
    <row r="122" spans="1:5" ht="15" hidden="1" customHeight="1" x14ac:dyDescent="0.25">
      <c r="B122" t="s">
        <v>128</v>
      </c>
      <c r="C122" t="s">
        <v>128</v>
      </c>
      <c r="D122" s="14" t="s">
        <v>128</v>
      </c>
      <c r="E122" s="14" t="s">
        <v>128</v>
      </c>
    </row>
    <row r="123" spans="1:5" ht="15" hidden="1" customHeight="1" x14ac:dyDescent="0.25">
      <c r="B123" t="s">
        <v>119</v>
      </c>
      <c r="C123" t="s">
        <v>13</v>
      </c>
      <c r="D123" s="14" t="s">
        <v>98</v>
      </c>
      <c r="E123" s="14" t="s">
        <v>90</v>
      </c>
    </row>
    <row r="124" spans="1:5" ht="15" hidden="1" customHeight="1" x14ac:dyDescent="0.25">
      <c r="B124" t="s">
        <v>136</v>
      </c>
      <c r="C124" t="s">
        <v>155</v>
      </c>
      <c r="D124" s="14" t="s">
        <v>161</v>
      </c>
      <c r="E124" s="14" t="s">
        <v>175</v>
      </c>
    </row>
    <row r="125" spans="1:5" ht="15" hidden="1" customHeight="1" x14ac:dyDescent="0.25">
      <c r="B125" t="s">
        <v>192</v>
      </c>
      <c r="C125" t="s">
        <v>196</v>
      </c>
      <c r="D125" s="14" t="s">
        <v>200</v>
      </c>
      <c r="E125" s="14" t="s">
        <v>204</v>
      </c>
    </row>
    <row r="126" spans="1:5" ht="15" hidden="1" customHeight="1" x14ac:dyDescent="0.25"/>
    <row r="127" spans="1:5" ht="15" hidden="1" customHeight="1" x14ac:dyDescent="0.25">
      <c r="B127" t="s">
        <v>157</v>
      </c>
      <c r="C127" t="s">
        <v>130</v>
      </c>
      <c r="D127" s="14" t="s">
        <v>145</v>
      </c>
      <c r="E127" s="14" t="s">
        <v>163</v>
      </c>
    </row>
    <row r="128" spans="1:5" ht="15" hidden="1" customHeight="1" x14ac:dyDescent="0.25">
      <c r="B128" t="s">
        <v>158</v>
      </c>
      <c r="C128" t="s">
        <v>131</v>
      </c>
      <c r="D128" s="14" t="s">
        <v>146</v>
      </c>
      <c r="E128" s="14" t="s">
        <v>164</v>
      </c>
    </row>
    <row r="129" spans="1:3" ht="15" hidden="1" customHeight="1" x14ac:dyDescent="0.25"/>
    <row r="130" spans="1:3" ht="15" hidden="1" customHeight="1" x14ac:dyDescent="0.25">
      <c r="A130">
        <v>28</v>
      </c>
      <c r="B130">
        <v>29</v>
      </c>
      <c r="C130">
        <v>30</v>
      </c>
    </row>
    <row r="131" spans="1:3" ht="15" hidden="1" customHeight="1" x14ac:dyDescent="0.25"/>
    <row r="132" spans="1:3" ht="15" hidden="1" customHeight="1" x14ac:dyDescent="0.25">
      <c r="A132" t="s">
        <v>82</v>
      </c>
      <c r="B132" t="s">
        <v>82</v>
      </c>
    </row>
    <row r="133" spans="1:3" ht="15" hidden="1" customHeight="1" x14ac:dyDescent="0.25"/>
    <row r="134" spans="1:3" ht="15" hidden="1" customHeight="1" x14ac:dyDescent="0.25">
      <c r="A134" t="s">
        <v>110</v>
      </c>
      <c r="B134" t="s">
        <v>91</v>
      </c>
    </row>
    <row r="135" spans="1:3" ht="15" hidden="1" customHeight="1" x14ac:dyDescent="0.25">
      <c r="A135" t="s">
        <v>159</v>
      </c>
      <c r="B135" t="s">
        <v>166</v>
      </c>
    </row>
    <row r="136" spans="1:3" ht="15" hidden="1" customHeight="1" x14ac:dyDescent="0.25">
      <c r="A136" t="s">
        <v>128</v>
      </c>
      <c r="B136" t="s">
        <v>128</v>
      </c>
    </row>
    <row r="137" spans="1:3" ht="15" hidden="1" customHeight="1" x14ac:dyDescent="0.25">
      <c r="A137" t="s">
        <v>93</v>
      </c>
      <c r="B137" t="s">
        <v>98</v>
      </c>
    </row>
    <row r="138" spans="1:3" ht="15" hidden="1" customHeight="1" x14ac:dyDescent="0.25">
      <c r="A138" t="s">
        <v>169</v>
      </c>
      <c r="B138" t="s">
        <v>161</v>
      </c>
    </row>
    <row r="139" spans="1:3" ht="15" hidden="1" customHeight="1" x14ac:dyDescent="0.25">
      <c r="A139" t="s">
        <v>209</v>
      </c>
      <c r="B139" t="s">
        <v>211</v>
      </c>
    </row>
    <row r="140" spans="1:3" ht="15" hidden="1" customHeight="1" x14ac:dyDescent="0.25">
      <c r="B140" t="s">
        <v>212</v>
      </c>
    </row>
    <row r="141" spans="1:3" ht="15" hidden="1" customHeight="1" x14ac:dyDescent="0.25">
      <c r="A141" t="s">
        <v>157</v>
      </c>
    </row>
    <row r="142" spans="1:3" ht="15" hidden="1" customHeight="1" x14ac:dyDescent="0.25">
      <c r="A142" t="s">
        <v>158</v>
      </c>
      <c r="B142" t="s">
        <v>153</v>
      </c>
    </row>
    <row r="143" spans="1:3" ht="15" hidden="1" customHeight="1" x14ac:dyDescent="0.25">
      <c r="B143" t="s">
        <v>154</v>
      </c>
    </row>
    <row r="144" spans="1:3" ht="15" hidden="1" customHeight="1" x14ac:dyDescent="0.25">
      <c r="A144" t="s">
        <v>99</v>
      </c>
    </row>
    <row r="145" spans="1:7" ht="15" hidden="1" customHeight="1" x14ac:dyDescent="0.25">
      <c r="A145" t="s">
        <v>172</v>
      </c>
      <c r="B145" t="s">
        <v>26</v>
      </c>
    </row>
    <row r="146" spans="1:7" ht="15" hidden="1" customHeight="1" x14ac:dyDescent="0.25">
      <c r="A146" t="s">
        <v>128</v>
      </c>
      <c r="B146" t="s">
        <v>179</v>
      </c>
    </row>
    <row r="147" spans="1:7" ht="15" hidden="1" customHeight="1" x14ac:dyDescent="0.25">
      <c r="A147" t="s">
        <v>106</v>
      </c>
      <c r="B147" t="s">
        <v>128</v>
      </c>
    </row>
    <row r="148" spans="1:7" ht="15" hidden="1" customHeight="1" x14ac:dyDescent="0.25">
      <c r="A148" t="s">
        <v>176</v>
      </c>
      <c r="B148" t="s">
        <v>5</v>
      </c>
    </row>
    <row r="149" spans="1:7" ht="15" hidden="1" customHeight="1" x14ac:dyDescent="0.25">
      <c r="A149" t="s">
        <v>210</v>
      </c>
      <c r="B149" t="s">
        <v>171</v>
      </c>
    </row>
    <row r="150" spans="1:7" ht="15" hidden="1" customHeight="1" x14ac:dyDescent="0.25">
      <c r="B150" t="s">
        <v>213</v>
      </c>
    </row>
    <row r="151" spans="1:7" ht="15" hidden="1" customHeight="1" x14ac:dyDescent="0.25">
      <c r="A151" t="s">
        <v>142</v>
      </c>
    </row>
    <row r="152" spans="1:7" ht="15" hidden="1" customHeight="1" x14ac:dyDescent="0.25">
      <c r="A152" t="s">
        <v>131</v>
      </c>
      <c r="B152" t="s">
        <v>134</v>
      </c>
    </row>
    <row r="153" spans="1:7" ht="15" hidden="1" customHeight="1" x14ac:dyDescent="0.25">
      <c r="B153" t="s">
        <v>135</v>
      </c>
    </row>
    <row r="154" spans="1:7" ht="15" hidden="1" customHeight="1" x14ac:dyDescent="0.25"/>
    <row r="155" spans="1:7" ht="15" hidden="1" customHeight="1" x14ac:dyDescent="0.25"/>
    <row r="156" spans="1:7" ht="15" hidden="1" customHeight="1" x14ac:dyDescent="0.25">
      <c r="A156" s="11">
        <v>40360</v>
      </c>
    </row>
    <row r="157" spans="1:7" ht="15" hidden="1" customHeight="1" x14ac:dyDescent="0.25">
      <c r="A157" t="s">
        <v>120</v>
      </c>
      <c r="B157" t="s">
        <v>121</v>
      </c>
      <c r="C157" t="s">
        <v>122</v>
      </c>
      <c r="D157" s="14" t="s">
        <v>123</v>
      </c>
      <c r="E157" s="14" t="s">
        <v>124</v>
      </c>
      <c r="F157" s="14" t="s">
        <v>125</v>
      </c>
      <c r="G157" t="s">
        <v>126</v>
      </c>
    </row>
    <row r="158" spans="1:7" ht="15" hidden="1" customHeight="1" x14ac:dyDescent="0.25">
      <c r="D158" s="14">
        <v>1</v>
      </c>
      <c r="E158" s="14">
        <v>2</v>
      </c>
      <c r="F158" s="14">
        <v>3</v>
      </c>
      <c r="G158">
        <v>4</v>
      </c>
    </row>
    <row r="159" spans="1:7" ht="15" hidden="1" customHeight="1" x14ac:dyDescent="0.25"/>
    <row r="160" spans="1:7" ht="15" hidden="1" customHeight="1" x14ac:dyDescent="0.25">
      <c r="E160" s="14" t="s">
        <v>77</v>
      </c>
      <c r="F160" s="14" t="s">
        <v>77</v>
      </c>
    </row>
    <row r="161" spans="5:6" ht="15" hidden="1" customHeight="1" x14ac:dyDescent="0.25"/>
    <row r="162" spans="5:6" ht="15" hidden="1" customHeight="1" x14ac:dyDescent="0.25">
      <c r="E162" s="14" t="s">
        <v>110</v>
      </c>
      <c r="F162" s="14" t="s">
        <v>95</v>
      </c>
    </row>
    <row r="163" spans="5:6" ht="15" hidden="1" customHeight="1" x14ac:dyDescent="0.25">
      <c r="E163" s="14" t="s">
        <v>159</v>
      </c>
      <c r="F163" s="14" t="s">
        <v>140</v>
      </c>
    </row>
    <row r="164" spans="5:6" ht="15" hidden="1" customHeight="1" x14ac:dyDescent="0.25">
      <c r="E164" s="14" t="s">
        <v>128</v>
      </c>
      <c r="F164" s="14" t="s">
        <v>128</v>
      </c>
    </row>
    <row r="165" spans="5:6" ht="15" hidden="1" customHeight="1" x14ac:dyDescent="0.25">
      <c r="E165" s="14" t="s">
        <v>99</v>
      </c>
      <c r="F165" s="14" t="s">
        <v>13</v>
      </c>
    </row>
    <row r="166" spans="5:6" ht="15" hidden="1" customHeight="1" x14ac:dyDescent="0.25">
      <c r="E166" s="14" t="s">
        <v>172</v>
      </c>
      <c r="F166" s="14" t="s">
        <v>155</v>
      </c>
    </row>
    <row r="167" spans="5:6" ht="15" hidden="1" customHeight="1" x14ac:dyDescent="0.25">
      <c r="E167" s="14" t="s">
        <v>214</v>
      </c>
      <c r="F167" s="14" t="s">
        <v>217</v>
      </c>
    </row>
    <row r="168" spans="5:6" ht="15" hidden="1" customHeight="1" x14ac:dyDescent="0.25"/>
    <row r="169" spans="5:6" ht="15" hidden="1" customHeight="1" x14ac:dyDescent="0.25">
      <c r="E169" s="14" t="s">
        <v>138</v>
      </c>
      <c r="F169" s="14" t="s">
        <v>134</v>
      </c>
    </row>
    <row r="170" spans="5:6" ht="15" hidden="1" customHeight="1" x14ac:dyDescent="0.25">
      <c r="E170" s="14" t="s">
        <v>139</v>
      </c>
      <c r="F170" s="14" t="s">
        <v>135</v>
      </c>
    </row>
    <row r="171" spans="5:6" ht="15" hidden="1" customHeight="1" x14ac:dyDescent="0.25"/>
    <row r="172" spans="5:6" ht="15" hidden="1" customHeight="1" x14ac:dyDescent="0.25">
      <c r="E172" s="14" t="s">
        <v>111</v>
      </c>
      <c r="F172" s="14" t="s">
        <v>91</v>
      </c>
    </row>
    <row r="173" spans="5:6" ht="15" hidden="1" customHeight="1" x14ac:dyDescent="0.25">
      <c r="E173" s="14" t="s">
        <v>132</v>
      </c>
      <c r="F173" s="14" t="s">
        <v>166</v>
      </c>
    </row>
    <row r="174" spans="5:6" ht="15" hidden="1" customHeight="1" x14ac:dyDescent="0.25">
      <c r="E174" s="14" t="s">
        <v>128</v>
      </c>
      <c r="F174" s="14" t="s">
        <v>128</v>
      </c>
    </row>
    <row r="175" spans="5:6" ht="15" hidden="1" customHeight="1" x14ac:dyDescent="0.25">
      <c r="E175" s="14" t="s">
        <v>107</v>
      </c>
      <c r="F175" s="14" t="s">
        <v>26</v>
      </c>
    </row>
    <row r="176" spans="5:6" ht="15" hidden="1" customHeight="1" x14ac:dyDescent="0.25">
      <c r="E176" s="14" t="s">
        <v>152</v>
      </c>
      <c r="F176" s="14" t="s">
        <v>179</v>
      </c>
    </row>
    <row r="177" spans="1:7" ht="15" hidden="1" customHeight="1" x14ac:dyDescent="0.25">
      <c r="E177" s="14" t="s">
        <v>215</v>
      </c>
      <c r="F177" s="14" t="s">
        <v>218</v>
      </c>
    </row>
    <row r="178" spans="1:7" ht="15" hidden="1" customHeight="1" x14ac:dyDescent="0.25">
      <c r="E178" s="14" t="s">
        <v>216</v>
      </c>
    </row>
    <row r="179" spans="1:7" ht="15" hidden="1" customHeight="1" x14ac:dyDescent="0.25">
      <c r="F179" s="14" t="s">
        <v>142</v>
      </c>
    </row>
    <row r="180" spans="1:7" ht="15" hidden="1" customHeight="1" x14ac:dyDescent="0.25">
      <c r="E180" s="14" t="s">
        <v>130</v>
      </c>
      <c r="F180" s="14" t="s">
        <v>131</v>
      </c>
    </row>
    <row r="181" spans="1:7" ht="15" hidden="1" customHeight="1" x14ac:dyDescent="0.25">
      <c r="E181" s="14" t="s">
        <v>131</v>
      </c>
    </row>
    <row r="182" spans="1:7" ht="15" hidden="1" customHeight="1" x14ac:dyDescent="0.25"/>
    <row r="183" spans="1:7" ht="15" hidden="1" customHeight="1" x14ac:dyDescent="0.25">
      <c r="A183">
        <v>5</v>
      </c>
      <c r="B183">
        <v>6</v>
      </c>
      <c r="C183">
        <v>7</v>
      </c>
      <c r="D183" s="14">
        <v>8</v>
      </c>
      <c r="E183" s="14">
        <v>9</v>
      </c>
      <c r="F183" s="14">
        <v>10</v>
      </c>
      <c r="G183">
        <v>11</v>
      </c>
    </row>
    <row r="184" spans="1:7" ht="15" hidden="1" customHeight="1" x14ac:dyDescent="0.25"/>
    <row r="185" spans="1:7" ht="15" hidden="1" customHeight="1" x14ac:dyDescent="0.25">
      <c r="B185" t="s">
        <v>78</v>
      </c>
      <c r="C185" t="s">
        <v>78</v>
      </c>
      <c r="F185" s="14" t="s">
        <v>221</v>
      </c>
      <c r="G185" t="s">
        <v>79</v>
      </c>
    </row>
    <row r="186" spans="1:7" ht="15" hidden="1" customHeight="1" x14ac:dyDescent="0.25"/>
    <row r="187" spans="1:7" ht="15" hidden="1" customHeight="1" x14ac:dyDescent="0.25">
      <c r="B187" t="s">
        <v>111</v>
      </c>
      <c r="C187" t="s">
        <v>13</v>
      </c>
      <c r="F187" s="14" t="s">
        <v>111</v>
      </c>
      <c r="G187" t="s">
        <v>110</v>
      </c>
    </row>
    <row r="188" spans="1:7" ht="15" hidden="1" customHeight="1" x14ac:dyDescent="0.25">
      <c r="B188" t="s">
        <v>132</v>
      </c>
      <c r="C188" t="s">
        <v>155</v>
      </c>
      <c r="F188" s="14" t="s">
        <v>132</v>
      </c>
      <c r="G188" t="s">
        <v>159</v>
      </c>
    </row>
    <row r="189" spans="1:7" ht="15" hidden="1" customHeight="1" x14ac:dyDescent="0.25">
      <c r="B189" t="s">
        <v>128</v>
      </c>
      <c r="C189" t="s">
        <v>128</v>
      </c>
      <c r="F189" s="14" t="s">
        <v>128</v>
      </c>
      <c r="G189" t="s">
        <v>128</v>
      </c>
    </row>
    <row r="190" spans="1:7" ht="15" hidden="1" customHeight="1" x14ac:dyDescent="0.25">
      <c r="B190" t="s">
        <v>110</v>
      </c>
      <c r="C190" t="s">
        <v>26</v>
      </c>
      <c r="F190" s="14" t="s">
        <v>13</v>
      </c>
      <c r="G190" t="s">
        <v>26</v>
      </c>
    </row>
    <row r="191" spans="1:7" ht="15" hidden="1" customHeight="1" x14ac:dyDescent="0.25">
      <c r="B191" t="s">
        <v>159</v>
      </c>
      <c r="C191" t="s">
        <v>179</v>
      </c>
      <c r="F191" s="14" t="s">
        <v>155</v>
      </c>
      <c r="G191" t="s">
        <v>179</v>
      </c>
    </row>
    <row r="192" spans="1:7" ht="15" hidden="1" customHeight="1" x14ac:dyDescent="0.25">
      <c r="B192" t="s">
        <v>219</v>
      </c>
      <c r="C192" t="s">
        <v>220</v>
      </c>
      <c r="F192" s="14" t="s">
        <v>222</v>
      </c>
      <c r="G192" t="s">
        <v>223</v>
      </c>
    </row>
    <row r="193" spans="2:7" ht="15" hidden="1" customHeight="1" x14ac:dyDescent="0.25"/>
    <row r="194" spans="2:7" ht="15" hidden="1" customHeight="1" x14ac:dyDescent="0.25">
      <c r="B194" t="s">
        <v>134</v>
      </c>
      <c r="C194" t="s">
        <v>157</v>
      </c>
      <c r="F194" s="14" t="s">
        <v>138</v>
      </c>
      <c r="G194" t="s">
        <v>130</v>
      </c>
    </row>
    <row r="195" spans="2:7" ht="15" hidden="1" customHeight="1" x14ac:dyDescent="0.25">
      <c r="B195" t="s">
        <v>135</v>
      </c>
      <c r="C195" t="s">
        <v>158</v>
      </c>
      <c r="F195" s="14" t="s">
        <v>139</v>
      </c>
      <c r="G195" t="s">
        <v>131</v>
      </c>
    </row>
    <row r="196" spans="2:7" ht="15" hidden="1" customHeight="1" x14ac:dyDescent="0.25"/>
  </sheetData>
  <sheetProtection sheet="1" objects="1" scenarios="1"/>
  <mergeCells count="8">
    <mergeCell ref="A50:D50"/>
    <mergeCell ref="A58:D58"/>
    <mergeCell ref="A66:D66"/>
    <mergeCell ref="A9:D9"/>
    <mergeCell ref="A18:D18"/>
    <mergeCell ref="A26:D26"/>
    <mergeCell ref="A34:D34"/>
    <mergeCell ref="A42:D42"/>
  </mergeCells>
  <phoneticPr fontId="8" type="noConversion"/>
  <hyperlinks>
    <hyperlink ref="A1" location="Portada!A1" display="Volver"/>
    <hyperlink ref="A3" location="'Euro 2012'!A1" display="Eurocopa"/>
    <hyperlink ref="A7" location="Portada!A1" display="Volver"/>
    <hyperlink ref="A6" r:id="rId1"/>
    <hyperlink ref="A5" r:id="rId2"/>
    <hyperlink ref="A2" location="'Mundial 2010'!A1" display="Mundial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</sheetPr>
  <dimension ref="A1:AH45"/>
  <sheetViews>
    <sheetView showGridLines="0" tabSelected="1" topLeftCell="G1" workbookViewId="0"/>
  </sheetViews>
  <sheetFormatPr baseColWidth="10" defaultColWidth="0" defaultRowHeight="0" customHeight="1" zeroHeight="1" x14ac:dyDescent="0.25"/>
  <cols>
    <col min="1" max="2" width="3.7109375" style="16" customWidth="1"/>
    <col min="3" max="3" width="15.7109375" style="16" customWidth="1"/>
    <col min="4" max="5" width="3.7109375" style="16" customWidth="1"/>
    <col min="6" max="6" width="15.7109375" style="16" customWidth="1"/>
    <col min="7" max="7" width="3.7109375" style="16" customWidth="1"/>
    <col min="8" max="8" width="11.42578125" style="16" customWidth="1"/>
    <col min="9" max="9" width="15.7109375" style="16" customWidth="1"/>
    <col min="10" max="12" width="3.7109375" style="16" customWidth="1"/>
    <col min="13" max="13" width="3.7109375" style="17" customWidth="1"/>
    <col min="14" max="14" width="4.5703125" style="18" customWidth="1"/>
    <col min="15" max="16" width="3.7109375" style="16" customWidth="1"/>
    <col min="17" max="18" width="11.42578125" style="16" customWidth="1"/>
    <col min="19" max="19" width="15.7109375" style="16" customWidth="1"/>
    <col min="20" max="20" width="3.7109375" style="16" customWidth="1"/>
    <col min="21" max="21" width="4.5703125" style="16" customWidth="1"/>
    <col min="22" max="22" width="3.7109375" style="16" customWidth="1"/>
    <col min="23" max="23" width="15.7109375" style="16" customWidth="1"/>
    <col min="24" max="24" width="3.7109375" style="16" customWidth="1"/>
    <col min="25" max="25" width="15.7109375" style="16" customWidth="1"/>
    <col min="26" max="26" width="3.7109375" style="16" customWidth="1"/>
    <col min="27" max="27" width="4.5703125" style="16" customWidth="1"/>
    <col min="28" max="29" width="4.5703125" style="16" hidden="1" customWidth="1"/>
    <col min="30" max="30" width="11.42578125" style="16" hidden="1" customWidth="1"/>
    <col min="31" max="34" width="0" style="16" hidden="1" customWidth="1"/>
    <col min="35" max="16384" width="11.42578125" style="16" hidden="1"/>
  </cols>
  <sheetData>
    <row r="1" spans="1:23" ht="15" customHeight="1" thickBot="1" x14ac:dyDescent="0.3"/>
    <row r="2" spans="1:23" ht="15" customHeight="1" thickBot="1" x14ac:dyDescent="0.35">
      <c r="A2" s="19"/>
      <c r="B2" s="20" t="s">
        <v>64</v>
      </c>
      <c r="C2" s="20"/>
      <c r="D2" s="19"/>
      <c r="E2" s="19"/>
      <c r="F2" s="19"/>
      <c r="I2" s="19" t="s">
        <v>65</v>
      </c>
      <c r="J2" s="21" t="s">
        <v>66</v>
      </c>
      <c r="K2" s="21" t="s">
        <v>67</v>
      </c>
      <c r="L2" s="22" t="s">
        <v>68</v>
      </c>
      <c r="M2" s="23" t="s">
        <v>69</v>
      </c>
      <c r="N2" s="22" t="s">
        <v>70</v>
      </c>
      <c r="O2" s="22" t="s">
        <v>71</v>
      </c>
      <c r="P2" s="22" t="s">
        <v>72</v>
      </c>
      <c r="Q2" s="24" t="s">
        <v>76</v>
      </c>
      <c r="S2" s="108" t="s">
        <v>77</v>
      </c>
      <c r="T2" s="109"/>
      <c r="U2" s="110"/>
      <c r="V2" s="25"/>
      <c r="W2" s="106" t="s">
        <v>230</v>
      </c>
    </row>
    <row r="3" spans="1:23" ht="15" customHeight="1" thickBot="1" x14ac:dyDescent="0.3">
      <c r="A3" s="19">
        <f>IF(ISBLANK(D3),0,1)</f>
        <v>1</v>
      </c>
      <c r="B3" s="26">
        <f>IF(D3&gt;E3,1,0)</f>
        <v>0</v>
      </c>
      <c r="C3" s="27" t="str">
        <f>I3</f>
        <v>Polonia</v>
      </c>
      <c r="D3" s="28">
        <v>1</v>
      </c>
      <c r="E3" s="28">
        <v>1</v>
      </c>
      <c r="F3" s="27" t="str">
        <f>I4</f>
        <v>Grecia</v>
      </c>
      <c r="G3" s="29">
        <f t="shared" ref="G3:G8" si="0">IF(E3&gt;D3,1,0)</f>
        <v>0</v>
      </c>
      <c r="I3" s="30" t="s">
        <v>14</v>
      </c>
      <c r="J3" s="19">
        <f>SUMIF(C:C,I3,A:A)+SUMIF(F:F,I3,A:A)</f>
        <v>3</v>
      </c>
      <c r="K3" s="19">
        <f>SUMIF(C:C,I3,B:B) + SUMIF(F:F,I3,G:G)</f>
        <v>0</v>
      </c>
      <c r="L3" s="19">
        <f>J3-(K3+M3)</f>
        <v>2</v>
      </c>
      <c r="M3" s="31">
        <f>SUMIF(C:C,I3,G:G)+SUMIF(F:F,I3,B:B)</f>
        <v>1</v>
      </c>
      <c r="N3" s="32">
        <f>3*K3+L3</f>
        <v>2</v>
      </c>
      <c r="O3" s="19">
        <f>SUMIF(C:C,I3,D:D)+SUMIF(F:F,I3,E:E)</f>
        <v>2</v>
      </c>
      <c r="P3" s="19">
        <f>SUMIF(C:C,I3,E:E)+SUMIF(F:F,I3,D:D)</f>
        <v>3</v>
      </c>
      <c r="Q3" s="33">
        <f>N3*10000+(O3-P3)*100+O3</f>
        <v>19902</v>
      </c>
      <c r="S3" s="111" t="s">
        <v>228</v>
      </c>
      <c r="T3" s="112"/>
      <c r="U3" s="34" t="s">
        <v>227</v>
      </c>
      <c r="V3" s="33"/>
      <c r="W3" s="107"/>
    </row>
    <row r="4" spans="1:23" ht="15" customHeight="1" x14ac:dyDescent="0.25">
      <c r="A4" s="19">
        <f t="shared" ref="A4:A8" si="1">IF(ISBLANK(D4),0,1)</f>
        <v>1</v>
      </c>
      <c r="B4" s="35">
        <f t="shared" ref="B4:B8" si="2">IF(D4&gt;E4,1,0)</f>
        <v>1</v>
      </c>
      <c r="C4" s="36" t="str">
        <f>I5</f>
        <v>Rusia</v>
      </c>
      <c r="D4" s="37">
        <v>4</v>
      </c>
      <c r="E4" s="37">
        <v>1</v>
      </c>
      <c r="F4" s="36" t="str">
        <f>I6</f>
        <v>República Checa</v>
      </c>
      <c r="G4" s="38">
        <f t="shared" si="0"/>
        <v>0</v>
      </c>
      <c r="I4" s="30" t="s">
        <v>29</v>
      </c>
      <c r="J4" s="19">
        <f>SUMIF(C:C,I4,A:A)+SUMIF(F:F,I4,A:A)</f>
        <v>3</v>
      </c>
      <c r="K4" s="19">
        <f>SUMIF(C:C,I4,B:B) + SUMIF(F:F,I4,G:G)</f>
        <v>1</v>
      </c>
      <c r="L4" s="19">
        <f>J4-(K4+M4)</f>
        <v>1</v>
      </c>
      <c r="M4" s="31">
        <f>SUMIF(C:C,I4,G:G)+SUMIF(F:F,I4,B:B)</f>
        <v>1</v>
      </c>
      <c r="N4" s="32">
        <f>3*K4+L4</f>
        <v>4</v>
      </c>
      <c r="O4" s="19">
        <f>SUMIF(C:C,I4,D:D)+SUMIF(F:F,I4,E:E)</f>
        <v>12</v>
      </c>
      <c r="P4" s="19">
        <f>SUMIF(C:C,I4,E:E)+SUMIF(F:F,I4,D:D)</f>
        <v>3</v>
      </c>
      <c r="Q4" s="33">
        <f>N4*10000+(O4-P4)*100+O4</f>
        <v>40912</v>
      </c>
      <c r="S4" s="39" t="str">
        <f>IF(J6=3,I7,"")</f>
        <v>República Checa</v>
      </c>
      <c r="T4" s="28">
        <v>0</v>
      </c>
      <c r="U4" s="40"/>
      <c r="V4" s="19"/>
      <c r="W4" s="104" t="str">
        <f>IF(S4&lt;&gt;"","21/06/12 20:45 Varsovia","")</f>
        <v>21/06/12 20:45 Varsovia</v>
      </c>
    </row>
    <row r="5" spans="1:23" ht="15" customHeight="1" thickBot="1" x14ac:dyDescent="0.3">
      <c r="A5" s="19">
        <f t="shared" si="1"/>
        <v>1</v>
      </c>
      <c r="B5" s="35">
        <f t="shared" si="2"/>
        <v>0</v>
      </c>
      <c r="C5" s="36" t="str">
        <f>I4</f>
        <v>Grecia</v>
      </c>
      <c r="D5" s="37">
        <v>1</v>
      </c>
      <c r="E5" s="37">
        <v>2</v>
      </c>
      <c r="F5" s="36" t="str">
        <f>I6</f>
        <v>República Checa</v>
      </c>
      <c r="G5" s="38">
        <f t="shared" si="0"/>
        <v>1</v>
      </c>
      <c r="I5" s="30" t="s">
        <v>27</v>
      </c>
      <c r="J5" s="19">
        <f>SUMIF(C:C,I5,A:A)+SUMIF(F:F,I5,A:A)</f>
        <v>3</v>
      </c>
      <c r="K5" s="19">
        <f>SUMIF(C:C,I5,B:B) + SUMIF(F:F,I5,G:G)</f>
        <v>1</v>
      </c>
      <c r="L5" s="19">
        <f>J5-(K5+M5)</f>
        <v>1</v>
      </c>
      <c r="M5" s="31">
        <f>SUMIF(C:C,I5,G:G)+SUMIF(F:F,I5,B:B)</f>
        <v>1</v>
      </c>
      <c r="N5" s="32">
        <f>3*K5+L5</f>
        <v>4</v>
      </c>
      <c r="O5" s="19">
        <f>SUMIF(C:C,I5,D:D)+SUMIF(F:F,I5,E:E)</f>
        <v>5</v>
      </c>
      <c r="P5" s="19">
        <f>SUMIF(C:C,I5,E:E)+SUMIF(F:F,I5,D:D)</f>
        <v>12</v>
      </c>
      <c r="Q5" s="33">
        <f>N5*10000+(O5-P5)*100+O5</f>
        <v>39305</v>
      </c>
      <c r="S5" s="41" t="str">
        <f>IF(J14=3,I16,"")</f>
        <v>Portugal</v>
      </c>
      <c r="T5" s="42">
        <v>1</v>
      </c>
      <c r="U5" s="43"/>
      <c r="V5" s="19"/>
      <c r="W5" s="105"/>
    </row>
    <row r="6" spans="1:23" ht="15" customHeight="1" x14ac:dyDescent="0.25">
      <c r="A6" s="19">
        <f t="shared" si="1"/>
        <v>1</v>
      </c>
      <c r="B6" s="35">
        <f t="shared" si="2"/>
        <v>0</v>
      </c>
      <c r="C6" s="36" t="str">
        <f>I3</f>
        <v>Polonia</v>
      </c>
      <c r="D6" s="37">
        <v>1</v>
      </c>
      <c r="E6" s="37">
        <v>1</v>
      </c>
      <c r="F6" s="36" t="str">
        <f>I5</f>
        <v>Rusia</v>
      </c>
      <c r="G6" s="38">
        <f t="shared" si="0"/>
        <v>0</v>
      </c>
      <c r="I6" s="30" t="s">
        <v>3</v>
      </c>
      <c r="J6" s="19">
        <f>SUMIF(C:C,I6,A:A)+SUMIF(F:F,I6,A:A)</f>
        <v>3</v>
      </c>
      <c r="K6" s="19">
        <f>SUMIF(C:C,I6,B:B) + SUMIF(F:F,I6,G:G)</f>
        <v>2</v>
      </c>
      <c r="L6" s="19">
        <f>J6-(K6+M6)</f>
        <v>0</v>
      </c>
      <c r="M6" s="31">
        <f>SUMIF(C:C,I6,G:G)+SUMIF(F:F,I6,B:B)</f>
        <v>1</v>
      </c>
      <c r="N6" s="32">
        <f>3*K6+L6</f>
        <v>6</v>
      </c>
      <c r="O6" s="19">
        <f>SUMIF(C:C,I6,D:D)+SUMIF(F:F,I6,E:E)</f>
        <v>4</v>
      </c>
      <c r="P6" s="19">
        <f>SUMIF(C:C,I6,E:E)+SUMIF(F:F,I6,D:D)</f>
        <v>5</v>
      </c>
      <c r="Q6" s="33">
        <f>N6*10000+(O6-P6)*100+O6</f>
        <v>59904</v>
      </c>
      <c r="S6" s="39" t="str">
        <f>IF(J14=3,I15,"")</f>
        <v>Alemania</v>
      </c>
      <c r="T6" s="28">
        <v>4</v>
      </c>
      <c r="U6" s="40"/>
      <c r="V6" s="19"/>
      <c r="W6" s="104" t="str">
        <f>IF(S6&lt;&gt;"","22/06/12 20:45 Gdansk","")</f>
        <v>22/06/12 20:45 Gdansk</v>
      </c>
    </row>
    <row r="7" spans="1:23" ht="15" customHeight="1" thickBot="1" x14ac:dyDescent="0.3">
      <c r="A7" s="19">
        <f t="shared" si="1"/>
        <v>1</v>
      </c>
      <c r="B7" s="35">
        <f t="shared" si="2"/>
        <v>1</v>
      </c>
      <c r="C7" s="36" t="str">
        <f>I4</f>
        <v>Grecia</v>
      </c>
      <c r="D7" s="37">
        <v>10</v>
      </c>
      <c r="E7" s="37">
        <v>0</v>
      </c>
      <c r="F7" s="36" t="str">
        <f>I5</f>
        <v>Rusia</v>
      </c>
      <c r="G7" s="38">
        <f t="shared" si="0"/>
        <v>0</v>
      </c>
      <c r="H7" s="59" t="s">
        <v>300</v>
      </c>
      <c r="I7" s="44" t="str">
        <f>INDEX(I3:I6,MATCH(MAX(Q3:Q6),Q3:Q6,0))</f>
        <v>República Checa</v>
      </c>
      <c r="S7" s="41" t="str">
        <f>IF(J6=3,I8,"")</f>
        <v>Grecia</v>
      </c>
      <c r="T7" s="42">
        <v>2</v>
      </c>
      <c r="U7" s="43"/>
      <c r="V7" s="19"/>
      <c r="W7" s="105"/>
    </row>
    <row r="8" spans="1:23" ht="15" customHeight="1" thickBot="1" x14ac:dyDescent="0.3">
      <c r="A8" s="19">
        <f t="shared" si="1"/>
        <v>1</v>
      </c>
      <c r="B8" s="45">
        <f t="shared" si="2"/>
        <v>1</v>
      </c>
      <c r="C8" s="46" t="str">
        <f>I6</f>
        <v>República Checa</v>
      </c>
      <c r="D8" s="42">
        <v>1</v>
      </c>
      <c r="E8" s="42">
        <v>0</v>
      </c>
      <c r="F8" s="46" t="str">
        <f>I3</f>
        <v>Polonia</v>
      </c>
      <c r="G8" s="47">
        <f t="shared" si="0"/>
        <v>0</v>
      </c>
      <c r="H8" s="44"/>
      <c r="I8" s="44" t="str">
        <f>INDEX(I3:I6,MATCH(LARGE(Q3:Q6,2),Q3:Q6,0))</f>
        <v>Grecia</v>
      </c>
      <c r="S8" s="39" t="str">
        <f>IF(J22=3,I23,"")</f>
        <v>España</v>
      </c>
      <c r="T8" s="28">
        <v>2</v>
      </c>
      <c r="U8" s="40"/>
      <c r="V8" s="19"/>
      <c r="W8" s="104" t="str">
        <f>IF(S8&lt;&gt;"","23/06/12 20:45 Donetsk","")</f>
        <v>23/06/12 20:45 Donetsk</v>
      </c>
    </row>
    <row r="9" spans="1:23" ht="15" customHeight="1" thickBot="1" x14ac:dyDescent="0.3">
      <c r="S9" s="41" t="str">
        <f>IF(J30=3,I32,"")</f>
        <v>Francia</v>
      </c>
      <c r="T9" s="42">
        <v>0</v>
      </c>
      <c r="U9" s="43"/>
      <c r="V9" s="19"/>
      <c r="W9" s="105"/>
    </row>
    <row r="10" spans="1:23" ht="15" customHeight="1" thickBot="1" x14ac:dyDescent="0.35">
      <c r="A10" s="19"/>
      <c r="B10" s="20" t="s">
        <v>73</v>
      </c>
      <c r="C10" s="20"/>
      <c r="D10" s="19"/>
      <c r="E10" s="19"/>
      <c r="F10" s="19"/>
      <c r="I10" s="19" t="s">
        <v>65</v>
      </c>
      <c r="J10" s="21" t="s">
        <v>66</v>
      </c>
      <c r="K10" s="21" t="s">
        <v>67</v>
      </c>
      <c r="L10" s="22" t="s">
        <v>68</v>
      </c>
      <c r="M10" s="23" t="s">
        <v>69</v>
      </c>
      <c r="N10" s="22" t="s">
        <v>70</v>
      </c>
      <c r="O10" s="22" t="s">
        <v>71</v>
      </c>
      <c r="P10" s="22" t="s">
        <v>72</v>
      </c>
      <c r="Q10" s="24" t="s">
        <v>76</v>
      </c>
      <c r="S10" s="39" t="str">
        <f>IF(J30=3,I31,"")</f>
        <v>Inglaterra</v>
      </c>
      <c r="T10" s="28">
        <v>0</v>
      </c>
      <c r="U10" s="40">
        <v>2</v>
      </c>
      <c r="V10" s="19"/>
      <c r="W10" s="104" t="str">
        <f>IF(S10&lt;&gt;"","24/06/12 20:45 Kiev","")</f>
        <v>24/06/12 20:45 Kiev</v>
      </c>
    </row>
    <row r="11" spans="1:23" ht="15" customHeight="1" thickBot="1" x14ac:dyDescent="0.3">
      <c r="A11" s="19">
        <f t="shared" ref="A11:A16" si="3">IF(ISBLANK(D11),0,1)</f>
        <v>1</v>
      </c>
      <c r="B11" s="26">
        <f t="shared" ref="B11:B16" si="4">IF(D11&gt;E11,1,0)</f>
        <v>0</v>
      </c>
      <c r="C11" s="27" t="str">
        <f>I11</f>
        <v>Holanda</v>
      </c>
      <c r="D11" s="28">
        <v>0</v>
      </c>
      <c r="E11" s="28">
        <v>1</v>
      </c>
      <c r="F11" s="27" t="str">
        <f>I12</f>
        <v>Dinamarca</v>
      </c>
      <c r="G11" s="29">
        <f t="shared" ref="G11:G16" si="5">IF(E11&gt;D11,1,0)</f>
        <v>1</v>
      </c>
      <c r="I11" s="30" t="s">
        <v>21</v>
      </c>
      <c r="J11" s="19">
        <f>SUMIF(C:C,I11,A:A)+SUMIF(F:F,I11,A:A)</f>
        <v>3</v>
      </c>
      <c r="K11" s="19">
        <f>SUMIF(C:C,I11,B:B) + SUMIF(F:F,I11,G:G)</f>
        <v>0</v>
      </c>
      <c r="L11" s="19">
        <f>J11-(K11+M11)</f>
        <v>0</v>
      </c>
      <c r="M11" s="31">
        <f>SUMIF(C:C,I11,G:G)+SUMIF(F:F,I11,B:B)</f>
        <v>3</v>
      </c>
      <c r="N11" s="32">
        <f>3*K11+L11</f>
        <v>0</v>
      </c>
      <c r="O11" s="19">
        <f>SUMIF(C:C,I11,D:D)+SUMIF(F:F,I11,E:E)</f>
        <v>2</v>
      </c>
      <c r="P11" s="19">
        <f>SUMIF(C:C,I11,E:E)+SUMIF(F:F,I11,D:D)</f>
        <v>5</v>
      </c>
      <c r="Q11" s="33">
        <f>N11*10000+(O11-P11)*100+O11</f>
        <v>-298</v>
      </c>
      <c r="S11" s="41" t="str">
        <f>IF(J22=3,I24,"")</f>
        <v>Italia</v>
      </c>
      <c r="T11" s="42">
        <v>0</v>
      </c>
      <c r="U11" s="43">
        <v>4</v>
      </c>
      <c r="V11" s="19"/>
      <c r="W11" s="105"/>
    </row>
    <row r="12" spans="1:23" ht="15" customHeight="1" thickBot="1" x14ac:dyDescent="0.3">
      <c r="A12" s="19">
        <f t="shared" si="3"/>
        <v>1</v>
      </c>
      <c r="B12" s="35">
        <f t="shared" si="4"/>
        <v>1</v>
      </c>
      <c r="C12" s="36" t="str">
        <f>I13</f>
        <v>Alemania</v>
      </c>
      <c r="D12" s="37">
        <v>1</v>
      </c>
      <c r="E12" s="37">
        <v>0</v>
      </c>
      <c r="F12" s="36" t="str">
        <f>I14</f>
        <v>Portugal</v>
      </c>
      <c r="G12" s="38">
        <f t="shared" si="5"/>
        <v>0</v>
      </c>
      <c r="I12" s="30" t="s">
        <v>89</v>
      </c>
      <c r="J12" s="19">
        <f>SUMIF(C:C,I12,A:A)+SUMIF(F:F,I12,A:A)</f>
        <v>3</v>
      </c>
      <c r="K12" s="19">
        <f>SUMIF(C:C,I12,B:B) + SUMIF(F:F,I12,G:G)</f>
        <v>1</v>
      </c>
      <c r="L12" s="19">
        <f>J12-(K12+M12)</f>
        <v>0</v>
      </c>
      <c r="M12" s="31">
        <f>SUMIF(C:C,I12,G:G)+SUMIF(F:F,I12,B:B)</f>
        <v>2</v>
      </c>
      <c r="N12" s="32">
        <f>3*K12+L12</f>
        <v>3</v>
      </c>
      <c r="O12" s="19">
        <f>SUMIF(C:C,I12,D:D)+SUMIF(F:F,I12,E:E)</f>
        <v>4</v>
      </c>
      <c r="P12" s="19">
        <f>SUMIF(C:C,I12,E:E)+SUMIF(F:F,I12,D:D)</f>
        <v>5</v>
      </c>
      <c r="Q12" s="33">
        <f>N12*10000+(O12-P12)*100+O12</f>
        <v>29904</v>
      </c>
      <c r="V12" s="19"/>
    </row>
    <row r="13" spans="1:23" ht="15" customHeight="1" thickBot="1" x14ac:dyDescent="0.3">
      <c r="A13" s="19">
        <f t="shared" si="3"/>
        <v>1</v>
      </c>
      <c r="B13" s="35">
        <f t="shared" si="4"/>
        <v>0</v>
      </c>
      <c r="C13" s="36" t="str">
        <f>I12</f>
        <v>Dinamarca</v>
      </c>
      <c r="D13" s="37">
        <v>2</v>
      </c>
      <c r="E13" s="37">
        <v>3</v>
      </c>
      <c r="F13" s="36" t="str">
        <f>I14</f>
        <v>Portugal</v>
      </c>
      <c r="G13" s="38">
        <f t="shared" si="5"/>
        <v>1</v>
      </c>
      <c r="I13" s="30" t="s">
        <v>13</v>
      </c>
      <c r="J13" s="19">
        <f>SUMIF(C:C,I13,A:A)+SUMIF(F:F,I13,A:A)</f>
        <v>3</v>
      </c>
      <c r="K13" s="19">
        <f>SUMIF(C:C,I13,B:B) + SUMIF(F:F,I13,G:G)</f>
        <v>3</v>
      </c>
      <c r="L13" s="19">
        <f>J13-(K13+M13)</f>
        <v>0</v>
      </c>
      <c r="M13" s="31">
        <f>SUMIF(C:C,I13,G:G)+SUMIF(F:F,I13,B:B)</f>
        <v>0</v>
      </c>
      <c r="N13" s="32">
        <f>3*K13+L13</f>
        <v>9</v>
      </c>
      <c r="O13" s="19">
        <f>SUMIF(C:C,I13,D:D)+SUMIF(F:F,I13,E:E)</f>
        <v>5</v>
      </c>
      <c r="P13" s="19">
        <f>SUMIF(C:C,I13,E:E)+SUMIF(F:F,I13,D:D)</f>
        <v>2</v>
      </c>
      <c r="Q13" s="33">
        <f>N13*10000+(O13-P13)*100+O13</f>
        <v>90305</v>
      </c>
      <c r="S13" s="95" t="s">
        <v>78</v>
      </c>
      <c r="T13" s="96"/>
      <c r="U13" s="97"/>
      <c r="V13" s="19"/>
      <c r="W13" s="106" t="s">
        <v>230</v>
      </c>
    </row>
    <row r="14" spans="1:23" ht="15" customHeight="1" thickBot="1" x14ac:dyDescent="0.3">
      <c r="A14" s="19">
        <f t="shared" si="3"/>
        <v>1</v>
      </c>
      <c r="B14" s="35">
        <f t="shared" si="4"/>
        <v>0</v>
      </c>
      <c r="C14" s="36" t="str">
        <f>I11</f>
        <v>Holanda</v>
      </c>
      <c r="D14" s="37">
        <v>1</v>
      </c>
      <c r="E14" s="37">
        <v>2</v>
      </c>
      <c r="F14" s="36" t="str">
        <f>I13</f>
        <v>Alemania</v>
      </c>
      <c r="G14" s="38">
        <f t="shared" si="5"/>
        <v>1</v>
      </c>
      <c r="I14" s="30" t="s">
        <v>5</v>
      </c>
      <c r="J14" s="19">
        <f>SUMIF(C:C,I14,A:A)+SUMIF(F:F,I14,A:A)</f>
        <v>3</v>
      </c>
      <c r="K14" s="19">
        <f>SUMIF(C:C,I14,B:B) + SUMIF(F:F,I14,G:G)</f>
        <v>2</v>
      </c>
      <c r="L14" s="19">
        <f>J14-(K14+M14)</f>
        <v>0</v>
      </c>
      <c r="M14" s="31">
        <f>SUMIF(C:C,I14,G:G)+SUMIF(F:F,I14,B:B)</f>
        <v>1</v>
      </c>
      <c r="N14" s="32">
        <f>3*K14+L14</f>
        <v>6</v>
      </c>
      <c r="O14" s="19">
        <f>SUMIF(C:C,I14,D:D)+SUMIF(F:F,I14,E:E)</f>
        <v>5</v>
      </c>
      <c r="P14" s="19">
        <f>SUMIF(C:C,I14,E:E)+SUMIF(F:F,I14,D:D)</f>
        <v>4</v>
      </c>
      <c r="Q14" s="33">
        <f>N14*10000+(O14-P14)*100+O14</f>
        <v>60105</v>
      </c>
      <c r="S14" s="114" t="s">
        <v>228</v>
      </c>
      <c r="T14" s="115"/>
      <c r="U14" s="48" t="s">
        <v>227</v>
      </c>
      <c r="V14" s="19"/>
      <c r="W14" s="107"/>
    </row>
    <row r="15" spans="1:23" ht="15" customHeight="1" x14ac:dyDescent="0.25">
      <c r="A15" s="19">
        <f t="shared" si="3"/>
        <v>1</v>
      </c>
      <c r="B15" s="35">
        <f t="shared" si="4"/>
        <v>0</v>
      </c>
      <c r="C15" s="36" t="str">
        <f>I12</f>
        <v>Dinamarca</v>
      </c>
      <c r="D15" s="37">
        <v>1</v>
      </c>
      <c r="E15" s="37">
        <v>2</v>
      </c>
      <c r="F15" s="36" t="str">
        <f>I13</f>
        <v>Alemania</v>
      </c>
      <c r="G15" s="38">
        <f t="shared" si="5"/>
        <v>1</v>
      </c>
      <c r="H15" s="44"/>
      <c r="I15" s="44" t="str">
        <f>INDEX(I11:I14,MATCH(MAX(Q11:Q14),Q11:Q14,0))</f>
        <v>Alemania</v>
      </c>
      <c r="S15" s="39" t="str">
        <f>IF(T5="","",IF(T4+U4&gt;T5+U5,S4,S5))</f>
        <v>Portugal</v>
      </c>
      <c r="T15" s="28">
        <v>0</v>
      </c>
      <c r="U15" s="40">
        <v>2</v>
      </c>
      <c r="V15" s="19"/>
      <c r="W15" s="104" t="str">
        <f>IF(S15&lt;&gt;"","27/06/12 20:45 Donetsk","")</f>
        <v>27/06/12 20:45 Donetsk</v>
      </c>
    </row>
    <row r="16" spans="1:23" ht="15" customHeight="1" thickBot="1" x14ac:dyDescent="0.3">
      <c r="A16" s="19">
        <f t="shared" si="3"/>
        <v>1</v>
      </c>
      <c r="B16" s="45">
        <f t="shared" si="4"/>
        <v>1</v>
      </c>
      <c r="C16" s="46" t="str">
        <f>I14</f>
        <v>Portugal</v>
      </c>
      <c r="D16" s="42">
        <v>2</v>
      </c>
      <c r="E16" s="42">
        <v>1</v>
      </c>
      <c r="F16" s="46" t="str">
        <f>I11</f>
        <v>Holanda</v>
      </c>
      <c r="G16" s="47">
        <f t="shared" si="5"/>
        <v>0</v>
      </c>
      <c r="H16" s="44"/>
      <c r="I16" s="44" t="str">
        <f>INDEX(I11:I14,MATCH(LARGE(Q11:Q14,2),Q11:Q14,0))</f>
        <v>Portugal</v>
      </c>
      <c r="S16" s="41" t="str">
        <f>IF(T9="","",IF(T8+U8&gt;T9+U9,S8,S9))</f>
        <v>España</v>
      </c>
      <c r="T16" s="42">
        <v>0</v>
      </c>
      <c r="U16" s="43">
        <v>4</v>
      </c>
      <c r="V16" s="19"/>
      <c r="W16" s="105"/>
    </row>
    <row r="17" spans="1:29" ht="15" customHeight="1" x14ac:dyDescent="0.25">
      <c r="S17" s="56" t="str">
        <f>IF(T7="","",IF(T6+U6&gt;T7+U7,S6,S7))</f>
        <v>Alemania</v>
      </c>
      <c r="T17" s="57">
        <v>1</v>
      </c>
      <c r="U17" s="58"/>
      <c r="V17" s="19"/>
      <c r="W17" s="104" t="str">
        <f>IF(S17&lt;&gt;"","28/06/12 20:45 Varsovia","")</f>
        <v>28/06/12 20:45 Varsovia</v>
      </c>
    </row>
    <row r="18" spans="1:29" ht="15" customHeight="1" thickBot="1" x14ac:dyDescent="0.35">
      <c r="A18" s="19"/>
      <c r="B18" s="20" t="s">
        <v>74</v>
      </c>
      <c r="C18" s="20"/>
      <c r="D18" s="19"/>
      <c r="E18" s="19"/>
      <c r="F18" s="19"/>
      <c r="I18" s="19" t="s">
        <v>65</v>
      </c>
      <c r="J18" s="21" t="s">
        <v>66</v>
      </c>
      <c r="K18" s="21" t="s">
        <v>67</v>
      </c>
      <c r="L18" s="22" t="s">
        <v>68</v>
      </c>
      <c r="M18" s="23" t="s">
        <v>69</v>
      </c>
      <c r="N18" s="22" t="s">
        <v>70</v>
      </c>
      <c r="O18" s="22" t="s">
        <v>71</v>
      </c>
      <c r="P18" s="22" t="s">
        <v>72</v>
      </c>
      <c r="Q18" s="24" t="s">
        <v>76</v>
      </c>
      <c r="S18" s="41" t="str">
        <f>IF(T11="","",IF(T10+U10&gt;T10+U11,S10,S11))</f>
        <v>Italia</v>
      </c>
      <c r="T18" s="42">
        <v>2</v>
      </c>
      <c r="U18" s="43"/>
      <c r="V18" s="19"/>
      <c r="W18" s="105"/>
    </row>
    <row r="19" spans="1:29" ht="15" customHeight="1" thickBot="1" x14ac:dyDescent="0.3">
      <c r="A19" s="19">
        <f t="shared" ref="A19:A24" si="6">IF(ISBLANK(D19),0,1)</f>
        <v>1</v>
      </c>
      <c r="B19" s="26">
        <f t="shared" ref="B19:B24" si="7">IF(D19&gt;E19,1,0)</f>
        <v>0</v>
      </c>
      <c r="C19" s="27" t="str">
        <f>I19</f>
        <v>España</v>
      </c>
      <c r="D19" s="28">
        <v>1</v>
      </c>
      <c r="E19" s="28">
        <v>1</v>
      </c>
      <c r="F19" s="27" t="str">
        <f>I20</f>
        <v>Italia</v>
      </c>
      <c r="G19" s="29">
        <f t="shared" ref="G19:G24" si="8">IF(E19&gt;D19,1,0)</f>
        <v>0</v>
      </c>
      <c r="I19" s="30" t="s">
        <v>26</v>
      </c>
      <c r="J19" s="19">
        <f>SUMIF(C:C,I19,A:A)+SUMIF(F:F,I19,A:A)</f>
        <v>3</v>
      </c>
      <c r="K19" s="19">
        <f>SUMIF(C:C,I19,B:B) + SUMIF(F:F,I19,G:G)</f>
        <v>2</v>
      </c>
      <c r="L19" s="19">
        <f>J19-(K19+M19)</f>
        <v>1</v>
      </c>
      <c r="M19" s="31">
        <f>SUMIF(C:C,I19,G:G)+SUMIF(F:F,I19,B:B)</f>
        <v>0</v>
      </c>
      <c r="N19" s="32">
        <f>3*K19+L19</f>
        <v>7</v>
      </c>
      <c r="O19" s="19">
        <f>SUMIF(C:C,I19,D:D)+SUMIF(F:F,I19,E:E)</f>
        <v>6</v>
      </c>
      <c r="P19" s="19">
        <f>SUMIF(C:C,I19,E:E)+SUMIF(F:F,I19,D:D)</f>
        <v>1</v>
      </c>
      <c r="Q19" s="33">
        <f>N19*10000+(O19-P19)*100+O19</f>
        <v>70506</v>
      </c>
      <c r="U19" s="49"/>
      <c r="V19" s="19"/>
    </row>
    <row r="20" spans="1:29" ht="15" customHeight="1" thickBot="1" x14ac:dyDescent="0.3">
      <c r="A20" s="19">
        <f t="shared" si="6"/>
        <v>1</v>
      </c>
      <c r="B20" s="35">
        <f t="shared" si="7"/>
        <v>0</v>
      </c>
      <c r="C20" s="36" t="str">
        <f>I21</f>
        <v>Irlanda</v>
      </c>
      <c r="D20" s="37">
        <v>1</v>
      </c>
      <c r="E20" s="37">
        <v>3</v>
      </c>
      <c r="F20" s="36" t="str">
        <f>I22</f>
        <v>Croacia</v>
      </c>
      <c r="G20" s="38">
        <f t="shared" si="8"/>
        <v>1</v>
      </c>
      <c r="I20" s="30" t="s">
        <v>22</v>
      </c>
      <c r="J20" s="19">
        <f>SUMIF(C:C,I20,A:A)+SUMIF(F:F,I20,A:A)</f>
        <v>3</v>
      </c>
      <c r="K20" s="19">
        <f>SUMIF(C:C,I20,B:B) + SUMIF(F:F,I20,G:G)</f>
        <v>1</v>
      </c>
      <c r="L20" s="19">
        <f>J20-(K20+M20)</f>
        <v>2</v>
      </c>
      <c r="M20" s="31">
        <f>SUMIF(C:C,I20,G:G)+SUMIF(F:F,I20,B:B)</f>
        <v>0</v>
      </c>
      <c r="N20" s="32">
        <f>3*K20+L20</f>
        <v>5</v>
      </c>
      <c r="O20" s="19">
        <f>SUMIF(C:C,I20,D:D)+SUMIF(F:F,I20,E:E)</f>
        <v>4</v>
      </c>
      <c r="P20" s="19">
        <f>SUMIF(C:C,I20,E:E)+SUMIF(F:F,I20,D:D)</f>
        <v>2</v>
      </c>
      <c r="Q20" s="33">
        <f>N20*10000+(O20-P20)*100+O20</f>
        <v>50204</v>
      </c>
      <c r="S20" s="119" t="s">
        <v>79</v>
      </c>
      <c r="T20" s="120"/>
      <c r="U20" s="121"/>
      <c r="V20" s="19"/>
      <c r="W20" s="106" t="s">
        <v>230</v>
      </c>
      <c r="Y20" s="124"/>
      <c r="Z20" s="124"/>
      <c r="AA20" s="124"/>
      <c r="AB20" s="91"/>
      <c r="AC20" s="91"/>
    </row>
    <row r="21" spans="1:29" ht="15" customHeight="1" thickBot="1" x14ac:dyDescent="0.3">
      <c r="A21" s="19">
        <f t="shared" si="6"/>
        <v>1</v>
      </c>
      <c r="B21" s="35">
        <f t="shared" si="7"/>
        <v>0</v>
      </c>
      <c r="C21" s="36" t="str">
        <f>I20</f>
        <v>Italia</v>
      </c>
      <c r="D21" s="37">
        <v>1</v>
      </c>
      <c r="E21" s="37">
        <v>1</v>
      </c>
      <c r="F21" s="36" t="str">
        <f>I22</f>
        <v>Croacia</v>
      </c>
      <c r="G21" s="38">
        <f t="shared" si="8"/>
        <v>0</v>
      </c>
      <c r="I21" s="30" t="s">
        <v>225</v>
      </c>
      <c r="J21" s="19">
        <f>SUMIF(C:C,I21,A:A)+SUMIF(F:F,I21,A:A)</f>
        <v>3</v>
      </c>
      <c r="K21" s="19">
        <f>SUMIF(C:C,I21,B:B) + SUMIF(F:F,I21,G:G)</f>
        <v>0</v>
      </c>
      <c r="L21" s="19">
        <f>J21-(K21+M21)</f>
        <v>0</v>
      </c>
      <c r="M21" s="31">
        <f>SUMIF(C:C,I21,G:G)+SUMIF(F:F,I21,B:B)</f>
        <v>3</v>
      </c>
      <c r="N21" s="32">
        <f>3*K21+L21</f>
        <v>0</v>
      </c>
      <c r="O21" s="19">
        <f>SUMIF(C:C,I21,D:D)+SUMIF(F:F,I21,E:E)</f>
        <v>1</v>
      </c>
      <c r="P21" s="19">
        <f>SUMIF(C:C,I21,E:E)+SUMIF(F:F,I21,D:D)</f>
        <v>9</v>
      </c>
      <c r="Q21" s="33">
        <f>N21*10000+(O21-P21)*100+O21</f>
        <v>-799</v>
      </c>
      <c r="S21" s="122" t="s">
        <v>228</v>
      </c>
      <c r="T21" s="123"/>
      <c r="U21" s="50" t="s">
        <v>227</v>
      </c>
      <c r="V21" s="19"/>
      <c r="W21" s="107"/>
      <c r="AA21" s="49"/>
      <c r="AB21" s="49"/>
      <c r="AC21" s="49"/>
    </row>
    <row r="22" spans="1:29" ht="15" customHeight="1" x14ac:dyDescent="0.25">
      <c r="A22" s="19">
        <f t="shared" si="6"/>
        <v>1</v>
      </c>
      <c r="B22" s="35">
        <f t="shared" si="7"/>
        <v>1</v>
      </c>
      <c r="C22" s="36" t="str">
        <f>I19</f>
        <v>España</v>
      </c>
      <c r="D22" s="37">
        <v>4</v>
      </c>
      <c r="E22" s="37">
        <v>0</v>
      </c>
      <c r="F22" s="36" t="str">
        <f>I21</f>
        <v>Irlanda</v>
      </c>
      <c r="G22" s="38">
        <f t="shared" si="8"/>
        <v>0</v>
      </c>
      <c r="I22" s="30" t="s">
        <v>11</v>
      </c>
      <c r="J22" s="19">
        <f>SUMIF(C:C,I22,A:A)+SUMIF(F:F,I22,A:A)</f>
        <v>3</v>
      </c>
      <c r="K22" s="19">
        <f>SUMIF(C:C,I22,B:B) + SUMIF(F:F,I22,G:G)</f>
        <v>1</v>
      </c>
      <c r="L22" s="19">
        <f>J22-(K22+M22)</f>
        <v>1</v>
      </c>
      <c r="M22" s="31">
        <f>SUMIF(C:C,I22,G:G)+SUMIF(F:F,I22,B:B)</f>
        <v>1</v>
      </c>
      <c r="N22" s="32">
        <f>3*K22+L22</f>
        <v>4</v>
      </c>
      <c r="O22" s="19">
        <f>SUMIF(C:C,I22,D:D)+SUMIF(F:F,I22,E:E)</f>
        <v>4</v>
      </c>
      <c r="P22" s="19">
        <f>SUMIF(C:C,I22,E:E)+SUMIF(F:F,I22,D:D)</f>
        <v>3</v>
      </c>
      <c r="Q22" s="33">
        <f>N22*10000+(O22-P22)*100+O22</f>
        <v>40104</v>
      </c>
      <c r="S22" s="56" t="str">
        <f>IF(T16="","",IF(T15+U15&gt;T16+U16,S15,S16))</f>
        <v>España</v>
      </c>
      <c r="T22" s="57">
        <v>4</v>
      </c>
      <c r="U22" s="58"/>
      <c r="V22" s="19"/>
      <c r="W22" s="104" t="str">
        <f>IF(S22&lt;&gt;"","01/07/12 20:45 Kiev","")</f>
        <v>01/07/12 20:45 Kiev</v>
      </c>
      <c r="AA22" s="19"/>
      <c r="AB22" s="19"/>
      <c r="AC22" s="19"/>
    </row>
    <row r="23" spans="1:29" ht="15" customHeight="1" thickBot="1" x14ac:dyDescent="0.3">
      <c r="A23" s="19">
        <f t="shared" si="6"/>
        <v>1</v>
      </c>
      <c r="B23" s="35">
        <f t="shared" si="7"/>
        <v>1</v>
      </c>
      <c r="C23" s="36" t="str">
        <f>I20</f>
        <v>Italia</v>
      </c>
      <c r="D23" s="37">
        <v>2</v>
      </c>
      <c r="E23" s="37">
        <v>0</v>
      </c>
      <c r="F23" s="36" t="str">
        <f>I21</f>
        <v>Irlanda</v>
      </c>
      <c r="G23" s="38">
        <f t="shared" si="8"/>
        <v>0</v>
      </c>
      <c r="H23" s="44"/>
      <c r="I23" s="44" t="str">
        <f>INDEX(I19:I22,MATCH(MAX(Q19:Q22),Q19:Q22,0))</f>
        <v>España</v>
      </c>
      <c r="S23" s="41" t="str">
        <f>IF(T18="","",IF(T17+U17&gt;T17+U18,S17,S18))</f>
        <v>Italia</v>
      </c>
      <c r="T23" s="42">
        <v>0</v>
      </c>
      <c r="U23" s="43"/>
      <c r="V23" s="19"/>
      <c r="W23" s="105"/>
      <c r="AA23" s="33"/>
      <c r="AB23" s="33"/>
      <c r="AC23" s="33"/>
    </row>
    <row r="24" spans="1:29" ht="15" customHeight="1" thickBot="1" x14ac:dyDescent="0.3">
      <c r="A24" s="19">
        <f t="shared" si="6"/>
        <v>1</v>
      </c>
      <c r="B24" s="45">
        <f t="shared" si="7"/>
        <v>0</v>
      </c>
      <c r="C24" s="46" t="str">
        <f>I22</f>
        <v>Croacia</v>
      </c>
      <c r="D24" s="42">
        <v>0</v>
      </c>
      <c r="E24" s="42">
        <v>1</v>
      </c>
      <c r="F24" s="46" t="str">
        <f>I19</f>
        <v>España</v>
      </c>
      <c r="G24" s="47">
        <f t="shared" si="8"/>
        <v>1</v>
      </c>
      <c r="H24" s="44"/>
      <c r="I24" s="44" t="str">
        <f>INDEX(I19:I22,MATCH(LARGE(Q19:Q22,2),Q19:Q22,0))</f>
        <v>Italia</v>
      </c>
      <c r="T24" s="19"/>
      <c r="U24" s="19"/>
      <c r="V24" s="19"/>
    </row>
    <row r="25" spans="1:29" ht="15" customHeight="1" x14ac:dyDescent="0.25">
      <c r="S25" s="99" t="s">
        <v>80</v>
      </c>
      <c r="T25" s="100"/>
      <c r="U25" s="101"/>
      <c r="V25" s="19"/>
      <c r="W25" s="51" t="s">
        <v>81</v>
      </c>
    </row>
    <row r="26" spans="1:29" ht="15" customHeight="1" thickBot="1" x14ac:dyDescent="0.35">
      <c r="A26" s="19"/>
      <c r="B26" s="20" t="s">
        <v>75</v>
      </c>
      <c r="C26" s="20"/>
      <c r="D26" s="19"/>
      <c r="E26" s="19"/>
      <c r="F26" s="19"/>
      <c r="I26" s="19" t="s">
        <v>65</v>
      </c>
      <c r="J26" s="21" t="s">
        <v>66</v>
      </c>
      <c r="K26" s="21" t="s">
        <v>67</v>
      </c>
      <c r="L26" s="22" t="s">
        <v>68</v>
      </c>
      <c r="M26" s="23" t="s">
        <v>69</v>
      </c>
      <c r="N26" s="22" t="s">
        <v>70</v>
      </c>
      <c r="O26" s="22" t="s">
        <v>71</v>
      </c>
      <c r="P26" s="22" t="s">
        <v>72</v>
      </c>
      <c r="Q26" s="24" t="s">
        <v>76</v>
      </c>
      <c r="S26" s="116" t="str">
        <f>IF(T23="","",IF(T22&gt;T23,S22,S23))</f>
        <v>España</v>
      </c>
      <c r="T26" s="117"/>
      <c r="U26" s="118"/>
      <c r="V26" s="19"/>
      <c r="W26" s="52" t="str">
        <f>IF(T23="","",IF(T22&gt;T23,S23,S22))</f>
        <v>Italia</v>
      </c>
    </row>
    <row r="27" spans="1:29" ht="15" customHeight="1" x14ac:dyDescent="0.25">
      <c r="A27" s="19">
        <f>IF(ISBLANK(D27),0,1)</f>
        <v>1</v>
      </c>
      <c r="B27" s="26">
        <f>IF(D27&gt;E27,1,0)</f>
        <v>1</v>
      </c>
      <c r="C27" s="27" t="str">
        <f>I27</f>
        <v>Ucrania</v>
      </c>
      <c r="D27" s="28">
        <v>2</v>
      </c>
      <c r="E27" s="28">
        <v>1</v>
      </c>
      <c r="F27" s="27" t="str">
        <f>I28</f>
        <v>Suecia</v>
      </c>
      <c r="G27" s="29">
        <f t="shared" ref="G27:G32" si="9">IF(E27&gt;D27,1,0)</f>
        <v>0</v>
      </c>
      <c r="I27" s="30" t="s">
        <v>226</v>
      </c>
      <c r="J27" s="19">
        <f>SUMIF(C:C,I27,A:A)+SUMIF(F:F,I27,A:A)</f>
        <v>3</v>
      </c>
      <c r="K27" s="19">
        <f>SUMIF(C:C,I27,B:B) + SUMIF(F:F,I27,G:G)</f>
        <v>1</v>
      </c>
      <c r="L27" s="19">
        <f>J27-(K27+M27)</f>
        <v>0</v>
      </c>
      <c r="M27" s="31">
        <f>SUMIF(C:C,I27,G:G)+SUMIF(F:F,I27,B:B)</f>
        <v>2</v>
      </c>
      <c r="N27" s="32">
        <f>3*K27+L27</f>
        <v>3</v>
      </c>
      <c r="O27" s="19">
        <f>SUMIF(C:C,I27,D:D)+SUMIF(F:F,I27,E:E)</f>
        <v>2</v>
      </c>
      <c r="P27" s="19">
        <f>SUMIF(C:C,I27,E:E)+SUMIF(F:F,I27,D:D)</f>
        <v>4</v>
      </c>
      <c r="Q27" s="33">
        <f>N27*10000+(O27-P27)*100+O27</f>
        <v>29802</v>
      </c>
      <c r="T27" s="19"/>
      <c r="U27" s="19"/>
      <c r="V27" s="19"/>
      <c r="W27" s="53"/>
      <c r="X27" s="54"/>
    </row>
    <row r="28" spans="1:29" ht="15" customHeight="1" x14ac:dyDescent="0.25">
      <c r="A28" s="19">
        <f t="shared" ref="A28:A32" si="10">IF(ISBLANK(D28),0,1)</f>
        <v>1</v>
      </c>
      <c r="B28" s="35">
        <f t="shared" ref="B28:B32" si="11">IF(D28&gt;E28,1,0)</f>
        <v>0</v>
      </c>
      <c r="C28" s="36" t="str">
        <f>I29</f>
        <v>Francia</v>
      </c>
      <c r="D28" s="37">
        <v>1</v>
      </c>
      <c r="E28" s="37">
        <v>1</v>
      </c>
      <c r="F28" s="36" t="str">
        <f>I30</f>
        <v>Inglaterra</v>
      </c>
      <c r="G28" s="38">
        <f t="shared" si="9"/>
        <v>0</v>
      </c>
      <c r="I28" s="30" t="s">
        <v>30</v>
      </c>
      <c r="J28" s="19">
        <f>SUMIF(C:C,I28,A:A)+SUMIF(F:F,I28,A:A)</f>
        <v>3</v>
      </c>
      <c r="K28" s="19">
        <f>SUMIF(C:C,I28,B:B) + SUMIF(F:F,I28,G:G)</f>
        <v>1</v>
      </c>
      <c r="L28" s="19">
        <f>J28-(K28+M28)</f>
        <v>0</v>
      </c>
      <c r="M28" s="31">
        <f>SUMIF(C:C,I28,G:G)+SUMIF(F:F,I28,B:B)</f>
        <v>2</v>
      </c>
      <c r="N28" s="32">
        <f>3*K28+L28</f>
        <v>3</v>
      </c>
      <c r="O28" s="19">
        <f>SUMIF(C:C,I28,D:D)+SUMIF(F:F,I28,E:E)</f>
        <v>5</v>
      </c>
      <c r="P28" s="19">
        <f>SUMIF(C:C,I28,E:E)+SUMIF(F:F,I28,D:D)</f>
        <v>5</v>
      </c>
      <c r="Q28" s="33">
        <f>N28*10000+(O28-P28)*100+O28</f>
        <v>30005</v>
      </c>
      <c r="T28" s="19"/>
      <c r="W28" s="55" t="s">
        <v>285</v>
      </c>
    </row>
    <row r="29" spans="1:29" ht="15" customHeight="1" x14ac:dyDescent="0.25">
      <c r="A29" s="19">
        <f t="shared" si="10"/>
        <v>1</v>
      </c>
      <c r="B29" s="35">
        <f t="shared" si="11"/>
        <v>0</v>
      </c>
      <c r="C29" s="36" t="str">
        <f>I28</f>
        <v>Suecia</v>
      </c>
      <c r="D29" s="37">
        <v>2</v>
      </c>
      <c r="E29" s="37">
        <v>3</v>
      </c>
      <c r="F29" s="36" t="str">
        <f>I30</f>
        <v>Inglaterra</v>
      </c>
      <c r="G29" s="38">
        <f t="shared" si="9"/>
        <v>1</v>
      </c>
      <c r="I29" s="30" t="s">
        <v>19</v>
      </c>
      <c r="J29" s="19">
        <f>SUMIF(C:C,I29,A:A)+SUMIF(F:F,I29,A:A)</f>
        <v>3</v>
      </c>
      <c r="K29" s="19">
        <f>SUMIF(C:C,I29,B:B) + SUMIF(F:F,I29,G:G)</f>
        <v>1</v>
      </c>
      <c r="L29" s="19">
        <f>J29-(K29+M29)</f>
        <v>1</v>
      </c>
      <c r="M29" s="31">
        <f>SUMIF(C:C,I29,G:G)+SUMIF(F:F,I29,B:B)</f>
        <v>1</v>
      </c>
      <c r="N29" s="32">
        <f>3*K29+L29</f>
        <v>4</v>
      </c>
      <c r="O29" s="19">
        <f>SUMIF(C:C,I29,D:D)+SUMIF(F:F,I29,E:E)</f>
        <v>3</v>
      </c>
      <c r="P29" s="19">
        <f>SUMIF(C:C,I29,E:E)+SUMIF(F:F,I29,D:D)</f>
        <v>3</v>
      </c>
      <c r="Q29" s="33">
        <f>N29*10000+(O29-P29)*100+O29</f>
        <v>40003</v>
      </c>
      <c r="T29" s="19"/>
      <c r="W29" s="55" t="s">
        <v>286</v>
      </c>
    </row>
    <row r="30" spans="1:29" ht="15" customHeight="1" x14ac:dyDescent="0.25">
      <c r="A30" s="19">
        <f t="shared" si="10"/>
        <v>1</v>
      </c>
      <c r="B30" s="35">
        <f t="shared" si="11"/>
        <v>0</v>
      </c>
      <c r="C30" s="36" t="str">
        <f>I27</f>
        <v>Ucrania</v>
      </c>
      <c r="D30" s="37">
        <v>0</v>
      </c>
      <c r="E30" s="37">
        <v>2</v>
      </c>
      <c r="F30" s="36" t="str">
        <f>I29</f>
        <v>Francia</v>
      </c>
      <c r="G30" s="38">
        <f t="shared" si="9"/>
        <v>1</v>
      </c>
      <c r="I30" s="30" t="s">
        <v>94</v>
      </c>
      <c r="J30" s="19">
        <f>SUMIF(C:C,I30,A:A)+SUMIF(F:F,I30,A:A)</f>
        <v>3</v>
      </c>
      <c r="K30" s="19">
        <f>SUMIF(C:C,I30,B:B) + SUMIF(F:F,I30,G:G)</f>
        <v>2</v>
      </c>
      <c r="L30" s="19">
        <f>J30-(K30+M30)</f>
        <v>1</v>
      </c>
      <c r="M30" s="31">
        <f>SUMIF(C:C,I30,G:G)+SUMIF(F:F,I30,B:B)</f>
        <v>0</v>
      </c>
      <c r="N30" s="32">
        <f>3*K30+L30</f>
        <v>7</v>
      </c>
      <c r="O30" s="19">
        <f>SUMIF(C:C,I30,D:D)+SUMIF(F:F,I30,E:E)</f>
        <v>5</v>
      </c>
      <c r="P30" s="19">
        <f>SUMIF(C:C,I30,E:E)+SUMIF(F:F,I30,D:D)</f>
        <v>3</v>
      </c>
      <c r="Q30" s="33">
        <f>N30*10000+(O30-P30)*100+O30</f>
        <v>70205</v>
      </c>
      <c r="W30" s="55" t="s">
        <v>297</v>
      </c>
    </row>
    <row r="31" spans="1:29" ht="15" customHeight="1" x14ac:dyDescent="0.25">
      <c r="A31" s="19">
        <f t="shared" si="10"/>
        <v>1</v>
      </c>
      <c r="B31" s="35">
        <f t="shared" si="11"/>
        <v>1</v>
      </c>
      <c r="C31" s="36" t="str">
        <f>I28</f>
        <v>Suecia</v>
      </c>
      <c r="D31" s="37">
        <v>2</v>
      </c>
      <c r="E31" s="37">
        <v>0</v>
      </c>
      <c r="F31" s="36" t="str">
        <f>I29</f>
        <v>Francia</v>
      </c>
      <c r="G31" s="38">
        <f t="shared" si="9"/>
        <v>0</v>
      </c>
      <c r="H31" s="44"/>
      <c r="I31" s="44" t="str">
        <f>INDEX(I27:I30,MATCH(MAX(Q27:Q30),Q27:Q30,0))</f>
        <v>Inglaterra</v>
      </c>
    </row>
    <row r="32" spans="1:29" ht="15" customHeight="1" thickBot="1" x14ac:dyDescent="0.3">
      <c r="A32" s="19">
        <f t="shared" si="10"/>
        <v>1</v>
      </c>
      <c r="B32" s="45">
        <f t="shared" si="11"/>
        <v>1</v>
      </c>
      <c r="C32" s="46" t="str">
        <f>I30</f>
        <v>Inglaterra</v>
      </c>
      <c r="D32" s="42">
        <v>1</v>
      </c>
      <c r="E32" s="42">
        <v>0</v>
      </c>
      <c r="F32" s="46" t="str">
        <f>I27</f>
        <v>Ucrania</v>
      </c>
      <c r="G32" s="47">
        <f t="shared" si="9"/>
        <v>0</v>
      </c>
      <c r="H32" s="44"/>
      <c r="I32" s="44" t="str">
        <f>INDEX(I27:I30,MATCH(LARGE(Q27:Q30,2),Q27:Q30,0))</f>
        <v>Francia</v>
      </c>
      <c r="W32" s="113" t="s">
        <v>301</v>
      </c>
      <c r="X32" s="113"/>
      <c r="Y32" s="113"/>
      <c r="Z32" s="113"/>
      <c r="AA32" s="113"/>
    </row>
    <row r="33" spans="23:27" ht="15" customHeight="1" x14ac:dyDescent="0.25">
      <c r="W33" s="113"/>
      <c r="X33" s="113"/>
      <c r="Y33" s="113"/>
      <c r="Z33" s="113"/>
      <c r="AA33" s="113"/>
    </row>
    <row r="34" spans="23:27" ht="15" customHeight="1" x14ac:dyDescent="0.25"/>
    <row r="35" spans="23:27" ht="15" customHeight="1" x14ac:dyDescent="0.25"/>
    <row r="36" spans="23:27" ht="15" customHeight="1" x14ac:dyDescent="0.25"/>
    <row r="37" spans="23:27" ht="15" customHeight="1" x14ac:dyDescent="0.25"/>
    <row r="38" spans="23:27" ht="15" customHeight="1" x14ac:dyDescent="0.25"/>
    <row r="39" spans="23:27" ht="15" customHeight="1" x14ac:dyDescent="0.25"/>
    <row r="40" spans="23:27" ht="15" hidden="1" customHeight="1" x14ac:dyDescent="0.25"/>
    <row r="41" spans="23:27" ht="15" hidden="1" customHeight="1" x14ac:dyDescent="0.25"/>
    <row r="42" spans="23:27" ht="15" hidden="1" customHeight="1" x14ac:dyDescent="0.25"/>
    <row r="43" spans="23:27" ht="15" hidden="1" customHeight="1" x14ac:dyDescent="0.25"/>
    <row r="44" spans="23:27" ht="15" hidden="1" customHeight="1" x14ac:dyDescent="0.25"/>
    <row r="45" spans="23:27" ht="15" hidden="1" customHeight="1" x14ac:dyDescent="0.25"/>
  </sheetData>
  <sheetProtection sheet="1" objects="1" scenarios="1"/>
  <mergeCells count="20">
    <mergeCell ref="W32:AA33"/>
    <mergeCell ref="W22:W23"/>
    <mergeCell ref="S13:U13"/>
    <mergeCell ref="S14:T14"/>
    <mergeCell ref="S25:U25"/>
    <mergeCell ref="S26:U26"/>
    <mergeCell ref="S20:U20"/>
    <mergeCell ref="S21:T21"/>
    <mergeCell ref="Y20:AA20"/>
    <mergeCell ref="W20:W21"/>
    <mergeCell ref="S2:U2"/>
    <mergeCell ref="S3:T3"/>
    <mergeCell ref="W4:W5"/>
    <mergeCell ref="W6:W7"/>
    <mergeCell ref="W8:W9"/>
    <mergeCell ref="W10:W11"/>
    <mergeCell ref="W15:W16"/>
    <mergeCell ref="W17:W18"/>
    <mergeCell ref="W2:W3"/>
    <mergeCell ref="W13:W14"/>
  </mergeCells>
  <conditionalFormatting sqref="J3:J6">
    <cfRule type="dataBar" priority="32">
      <dataBar>
        <cfvo type="min"/>
        <cfvo type="max"/>
        <color rgb="FFC00000"/>
      </dataBar>
    </cfRule>
  </conditionalFormatting>
  <conditionalFormatting sqref="K3:K6">
    <cfRule type="dataBar" priority="31">
      <dataBar>
        <cfvo type="min"/>
        <cfvo type="max"/>
        <color rgb="FFFF0000"/>
      </dataBar>
    </cfRule>
  </conditionalFormatting>
  <conditionalFormatting sqref="L3:L6">
    <cfRule type="dataBar" priority="30">
      <dataBar>
        <cfvo type="min"/>
        <cfvo type="max"/>
        <color rgb="FFFFC000"/>
      </dataBar>
    </cfRule>
  </conditionalFormatting>
  <conditionalFormatting sqref="M3:M6">
    <cfRule type="dataBar" priority="29">
      <dataBar>
        <cfvo type="min"/>
        <cfvo type="max"/>
        <color rgb="FF92D050"/>
      </dataBar>
    </cfRule>
  </conditionalFormatting>
  <conditionalFormatting sqref="N3:N6">
    <cfRule type="dataBar" priority="28">
      <dataBar>
        <cfvo type="min"/>
        <cfvo type="max"/>
        <color rgb="FF00B050"/>
      </dataBar>
    </cfRule>
  </conditionalFormatting>
  <conditionalFormatting sqref="O3:O6">
    <cfRule type="dataBar" priority="27">
      <dataBar>
        <cfvo type="min"/>
        <cfvo type="max"/>
        <color rgb="FF00B0F0"/>
      </dataBar>
    </cfRule>
  </conditionalFormatting>
  <conditionalFormatting sqref="P3:P6">
    <cfRule type="dataBar" priority="26">
      <dataBar>
        <cfvo type="min"/>
        <cfvo type="max"/>
        <color rgb="FF638EC6"/>
      </dataBar>
    </cfRule>
  </conditionalFormatting>
  <conditionalFormatting sqref="Q3:Q6">
    <cfRule type="dataBar" priority="25">
      <dataBar>
        <cfvo type="min"/>
        <cfvo type="max"/>
        <color rgb="FF7030A0"/>
      </dataBar>
    </cfRule>
  </conditionalFormatting>
  <conditionalFormatting sqref="J11:J14">
    <cfRule type="dataBar" priority="24">
      <dataBar>
        <cfvo type="min"/>
        <cfvo type="max"/>
        <color rgb="FFC00000"/>
      </dataBar>
    </cfRule>
  </conditionalFormatting>
  <conditionalFormatting sqref="K11:K14">
    <cfRule type="dataBar" priority="23">
      <dataBar>
        <cfvo type="min"/>
        <cfvo type="max"/>
        <color rgb="FFFF0000"/>
      </dataBar>
    </cfRule>
  </conditionalFormatting>
  <conditionalFormatting sqref="L11:L14">
    <cfRule type="dataBar" priority="22">
      <dataBar>
        <cfvo type="min"/>
        <cfvo type="max"/>
        <color rgb="FFFFC000"/>
      </dataBar>
    </cfRule>
  </conditionalFormatting>
  <conditionalFormatting sqref="M11:M14">
    <cfRule type="dataBar" priority="21">
      <dataBar>
        <cfvo type="min"/>
        <cfvo type="max"/>
        <color rgb="FF92D050"/>
      </dataBar>
    </cfRule>
  </conditionalFormatting>
  <conditionalFormatting sqref="N11:N14">
    <cfRule type="dataBar" priority="20">
      <dataBar>
        <cfvo type="min"/>
        <cfvo type="max"/>
        <color rgb="FF00B050"/>
      </dataBar>
    </cfRule>
  </conditionalFormatting>
  <conditionalFormatting sqref="O11:O14">
    <cfRule type="dataBar" priority="19">
      <dataBar>
        <cfvo type="min"/>
        <cfvo type="max"/>
        <color rgb="FF00B0F0"/>
      </dataBar>
    </cfRule>
  </conditionalFormatting>
  <conditionalFormatting sqref="P11:P14">
    <cfRule type="dataBar" priority="18">
      <dataBar>
        <cfvo type="min"/>
        <cfvo type="max"/>
        <color rgb="FF638EC6"/>
      </dataBar>
    </cfRule>
  </conditionalFormatting>
  <conditionalFormatting sqref="Q11:Q14">
    <cfRule type="dataBar" priority="17">
      <dataBar>
        <cfvo type="min"/>
        <cfvo type="max"/>
        <color rgb="FF7030A0"/>
      </dataBar>
    </cfRule>
  </conditionalFormatting>
  <conditionalFormatting sqref="J19:J22">
    <cfRule type="dataBar" priority="16">
      <dataBar>
        <cfvo type="min"/>
        <cfvo type="max"/>
        <color rgb="FFC00000"/>
      </dataBar>
    </cfRule>
  </conditionalFormatting>
  <conditionalFormatting sqref="K19:K22">
    <cfRule type="dataBar" priority="15">
      <dataBar>
        <cfvo type="min"/>
        <cfvo type="max"/>
        <color rgb="FFFF0000"/>
      </dataBar>
    </cfRule>
  </conditionalFormatting>
  <conditionalFormatting sqref="L19:L22">
    <cfRule type="dataBar" priority="14">
      <dataBar>
        <cfvo type="min"/>
        <cfvo type="max"/>
        <color rgb="FFFFC000"/>
      </dataBar>
    </cfRule>
  </conditionalFormatting>
  <conditionalFormatting sqref="M19:M22">
    <cfRule type="dataBar" priority="13">
      <dataBar>
        <cfvo type="min"/>
        <cfvo type="max"/>
        <color rgb="FF92D050"/>
      </dataBar>
    </cfRule>
  </conditionalFormatting>
  <conditionalFormatting sqref="N19:N22">
    <cfRule type="dataBar" priority="12">
      <dataBar>
        <cfvo type="min"/>
        <cfvo type="max"/>
        <color rgb="FF00B050"/>
      </dataBar>
    </cfRule>
  </conditionalFormatting>
  <conditionalFormatting sqref="O19:O22">
    <cfRule type="dataBar" priority="11">
      <dataBar>
        <cfvo type="min"/>
        <cfvo type="max"/>
        <color rgb="FF00B0F0"/>
      </dataBar>
    </cfRule>
  </conditionalFormatting>
  <conditionalFormatting sqref="P19:P22">
    <cfRule type="dataBar" priority="10">
      <dataBar>
        <cfvo type="min"/>
        <cfvo type="max"/>
        <color rgb="FF638EC6"/>
      </dataBar>
    </cfRule>
  </conditionalFormatting>
  <conditionalFormatting sqref="Q19:Q22">
    <cfRule type="dataBar" priority="9">
      <dataBar>
        <cfvo type="min"/>
        <cfvo type="max"/>
        <color rgb="FF7030A0"/>
      </dataBar>
    </cfRule>
  </conditionalFormatting>
  <conditionalFormatting sqref="J27:J30">
    <cfRule type="dataBar" priority="8">
      <dataBar>
        <cfvo type="min"/>
        <cfvo type="max"/>
        <color rgb="FFC00000"/>
      </dataBar>
    </cfRule>
  </conditionalFormatting>
  <conditionalFormatting sqref="K27:K30">
    <cfRule type="dataBar" priority="7">
      <dataBar>
        <cfvo type="min"/>
        <cfvo type="max"/>
        <color rgb="FFFF0000"/>
      </dataBar>
    </cfRule>
  </conditionalFormatting>
  <conditionalFormatting sqref="L27:L30">
    <cfRule type="dataBar" priority="6">
      <dataBar>
        <cfvo type="min"/>
        <cfvo type="max"/>
        <color rgb="FFFFC000"/>
      </dataBar>
    </cfRule>
  </conditionalFormatting>
  <conditionalFormatting sqref="M27:M30">
    <cfRule type="dataBar" priority="5">
      <dataBar>
        <cfvo type="min"/>
        <cfvo type="max"/>
        <color rgb="FF92D050"/>
      </dataBar>
    </cfRule>
  </conditionalFormatting>
  <conditionalFormatting sqref="N27:N30">
    <cfRule type="dataBar" priority="4">
      <dataBar>
        <cfvo type="min"/>
        <cfvo type="max"/>
        <color rgb="FF00B050"/>
      </dataBar>
    </cfRule>
  </conditionalFormatting>
  <conditionalFormatting sqref="O27:O30">
    <cfRule type="dataBar" priority="3">
      <dataBar>
        <cfvo type="min"/>
        <cfvo type="max"/>
        <color rgb="FF00B0F0"/>
      </dataBar>
    </cfRule>
  </conditionalFormatting>
  <conditionalFormatting sqref="P27:P30">
    <cfRule type="dataBar" priority="2">
      <dataBar>
        <cfvo type="min"/>
        <cfvo type="max"/>
        <color rgb="FF638EC6"/>
      </dataBar>
    </cfRule>
  </conditionalFormatting>
  <conditionalFormatting sqref="Q27:Q30">
    <cfRule type="dataBar" priority="1">
      <dataBar>
        <cfvo type="min"/>
        <cfvo type="max"/>
        <color rgb="FF7030A0"/>
      </dataBar>
    </cfRule>
  </conditionalFormatting>
  <hyperlinks>
    <hyperlink ref="C4" r:id="rId1" display="http://es.euro2008.uefa.com/tournament/teams/team=110/index.html"/>
    <hyperlink ref="F3" r:id="rId2" display="http://es.euro2008.uefa.com/tournament/teams/team=58837/index.html"/>
    <hyperlink ref="C3" r:id="rId3" display="http://es.euro2008.uefa.com/tournament/teams/team=128/index.html"/>
    <hyperlink ref="C5" r:id="rId4" display="http://es.euro2008.uefa.com/tournament/teams/team=58837/index.html"/>
    <hyperlink ref="F5" r:id="rId5" display="http://es.euro2008.uefa.com/tournament/teams/team=110/index.html"/>
    <hyperlink ref="C6" r:id="rId6" display="http://es.euro2008.uefa.com/tournament/teams/team=128/index.html"/>
    <hyperlink ref="F6" r:id="rId7" display="http://es.euro2008.uefa.com/tournament/teams/team=58837/index.html"/>
    <hyperlink ref="C7" r:id="rId8" display="http://es.euro2008.uefa.com/tournament/teams/team=128/index.html"/>
    <hyperlink ref="F7" r:id="rId9" display="http://es.euro2008.uefa.com/tournament/teams/team=110/index.html"/>
    <hyperlink ref="C8" r:id="rId10" display="http://es.euro2008.uefa.com/tournament/teams/team=135/index.html"/>
    <hyperlink ref="F8" r:id="rId11" display="http://es.euro2008.uefa.com/tournament/teams/team=58837/index.html"/>
    <hyperlink ref="I13" r:id="rId12" display="http://es.euro2008.uefa.com/tournament/teams/team=47/index.html"/>
    <hyperlink ref="C12" r:id="rId13" display="http://es.euro2008.uefa.com/tournament/teams/team=110/index.html"/>
    <hyperlink ref="F11" r:id="rId14" display="http://es.euro2008.uefa.com/tournament/teams/team=58837/index.html"/>
    <hyperlink ref="C11" r:id="rId15" display="http://es.euro2008.uefa.com/tournament/teams/team=128/index.html"/>
    <hyperlink ref="F12" r:id="rId16" display="http://es.euro2008.uefa.com/tournament/teams/team=135/index.html"/>
    <hyperlink ref="C13" r:id="rId17" display="http://es.euro2008.uefa.com/tournament/teams/team=58837/index.html"/>
    <hyperlink ref="F13" r:id="rId18" display="http://es.euro2008.uefa.com/tournament/teams/team=110/index.html"/>
    <hyperlink ref="C14" r:id="rId19" display="http://es.euro2008.uefa.com/tournament/teams/team=128/index.html"/>
    <hyperlink ref="F14" r:id="rId20" display="http://es.euro2008.uefa.com/tournament/teams/team=58837/index.html"/>
    <hyperlink ref="C15" r:id="rId21" display="http://es.euro2008.uefa.com/tournament/teams/team=128/index.html"/>
    <hyperlink ref="F15" r:id="rId22" display="http://es.euro2008.uefa.com/tournament/teams/team=110/index.html"/>
    <hyperlink ref="C16" r:id="rId23" display="http://es.euro2008.uefa.com/tournament/teams/team=135/index.html"/>
    <hyperlink ref="F16" r:id="rId24" display="http://es.euro2008.uefa.com/tournament/teams/team=58837/index.html"/>
    <hyperlink ref="C20" r:id="rId25" display="http://es.euro2008.uefa.com/tournament/teams/team=110/index.html"/>
    <hyperlink ref="C19" r:id="rId26" display="http://es.euro2008.uefa.com/tournament/teams/team=128/index.html"/>
    <hyperlink ref="F20" r:id="rId27" display="http://es.euro2008.uefa.com/tournament/teams/team=135/index.html"/>
    <hyperlink ref="C21" r:id="rId28" display="http://es.euro2008.uefa.com/tournament/teams/team=58837/index.html"/>
    <hyperlink ref="F21" r:id="rId29" display="http://es.euro2008.uefa.com/tournament/teams/team=110/index.html"/>
    <hyperlink ref="C22" r:id="rId30" display="http://es.euro2008.uefa.com/tournament/teams/team=128/index.html"/>
    <hyperlink ref="F22" r:id="rId31" display="http://es.euro2008.uefa.com/tournament/teams/team=58837/index.html"/>
    <hyperlink ref="C23" r:id="rId32" display="http://es.euro2008.uefa.com/tournament/teams/team=128/index.html"/>
    <hyperlink ref="F23" r:id="rId33" display="http://es.euro2008.uefa.com/tournament/teams/team=110/index.html"/>
    <hyperlink ref="C24" r:id="rId34" display="http://es.euro2008.uefa.com/tournament/teams/team=135/index.html"/>
    <hyperlink ref="F24" r:id="rId35" display="http://es.euro2008.uefa.com/tournament/teams/team=58837/index.html"/>
    <hyperlink ref="C28" r:id="rId36" display="http://es.euro2008.uefa.com/tournament/teams/team=110/index.html"/>
    <hyperlink ref="F27" r:id="rId37" display="http://es.euro2008.uefa.com/tournament/teams/team=58837/index.html"/>
    <hyperlink ref="C27" r:id="rId38" display="http://es.euro2008.uefa.com/tournament/teams/team=128/index.html"/>
    <hyperlink ref="F28" r:id="rId39" display="http://es.euro2008.uefa.com/tournament/teams/team=135/index.html"/>
    <hyperlink ref="C29" r:id="rId40" display="http://es.euro2008.uefa.com/tournament/teams/team=58837/index.html"/>
    <hyperlink ref="F29" r:id="rId41" display="http://es.euro2008.uefa.com/tournament/teams/team=110/index.html"/>
    <hyperlink ref="C30" r:id="rId42" display="http://es.euro2008.uefa.com/tournament/teams/team=128/index.html"/>
    <hyperlink ref="F30" r:id="rId43" display="http://es.euro2008.uefa.com/tournament/teams/team=58837/index.html"/>
    <hyperlink ref="C31" r:id="rId44" display="http://es.euro2008.uefa.com/tournament/teams/team=128/index.html"/>
    <hyperlink ref="F31" r:id="rId45" display="http://es.euro2008.uefa.com/tournament/teams/team=110/index.html"/>
    <hyperlink ref="C32" r:id="rId46" display="http://es.euro2008.uefa.com/tournament/teams/team=135/index.html"/>
    <hyperlink ref="F32" r:id="rId47" display="http://es.euro2008.uefa.com/tournament/teams/team=58837/index.html"/>
    <hyperlink ref="F19" r:id="rId48" display="http://es.euro2008.uefa.com/tournament/teams/team=128/index.html"/>
    <hyperlink ref="W29" location="'Jornadas Euro 12'!A1" display="Jornadas"/>
    <hyperlink ref="W28" location="Portada!A1" display="Volver"/>
    <hyperlink ref="W30" location="'Mundial 2010'!A1" display="Mundial 2010"/>
    <hyperlink ref="F4" r:id="rId49" display="http://es.euro2008.uefa.com/tournament/teams/team=110/index.html"/>
    <hyperlink ref="H7" location="'Euro 2012'!W32" display="*"/>
  </hyperlinks>
  <pageMargins left="0.7" right="0.7" top="0.75" bottom="0.75" header="0.3" footer="0.3"/>
  <pageSetup paperSize="9" orientation="portrait" horizontalDpi="200" verticalDpi="200" r:id="rId50"/>
  <ignoredErrors>
    <ignoredError sqref="F20 F12 F28 F4 S16" formula="1"/>
  </ignoredErrors>
  <drawing r:id="rId51"/>
  <picture r:id="rId5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A1:XFD85"/>
  <sheetViews>
    <sheetView workbookViewId="0">
      <selection activeCell="A2" sqref="A2"/>
    </sheetView>
  </sheetViews>
  <sheetFormatPr baseColWidth="10" defaultColWidth="0" defaultRowHeight="16.5" customHeight="1" zeroHeight="1" x14ac:dyDescent="0.25"/>
  <cols>
    <col min="1" max="5" width="11.42578125" customWidth="1"/>
    <col min="6" max="6" width="41" customWidth="1"/>
    <col min="7" max="8" width="11.42578125" customWidth="1"/>
    <col min="9" max="9" width="11.42578125" hidden="1" customWidth="1"/>
    <col min="10" max="10" width="17" hidden="1"/>
  </cols>
  <sheetData>
    <row r="1" spans="1:16384" ht="16.5" customHeight="1" x14ac:dyDescent="0.25">
      <c r="A1" s="10" t="s">
        <v>285</v>
      </c>
    </row>
    <row r="2" spans="1:16384" ht="16.5" customHeight="1" x14ac:dyDescent="0.25">
      <c r="A2" s="10" t="s">
        <v>298</v>
      </c>
    </row>
    <row r="3" spans="1:16384" ht="16.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 ht="16.5" customHeight="1" x14ac:dyDescent="0.25">
      <c r="A4" s="12" t="s">
        <v>229</v>
      </c>
    </row>
    <row r="5" spans="1:16384" ht="16.5" customHeight="1" x14ac:dyDescent="0.25"/>
    <row r="6" spans="1:16384" ht="16.5" customHeight="1" x14ac:dyDescent="0.25">
      <c r="A6" s="10" t="s">
        <v>231</v>
      </c>
    </row>
    <row r="7" spans="1:16384" ht="16.5" customHeight="1" x14ac:dyDescent="0.25"/>
    <row r="8" spans="1:16384" ht="16.5" customHeight="1" x14ac:dyDescent="0.25">
      <c r="A8" t="s">
        <v>232</v>
      </c>
    </row>
    <row r="9" spans="1:16384" ht="16.5" customHeight="1" x14ac:dyDescent="0.25">
      <c r="A9" s="10" t="s">
        <v>233</v>
      </c>
    </row>
    <row r="10" spans="1:16384" ht="16.5" customHeight="1" x14ac:dyDescent="0.25">
      <c r="A10" s="10" t="s">
        <v>234</v>
      </c>
    </row>
    <row r="11" spans="1:16384" ht="16.5" customHeight="1" x14ac:dyDescent="0.25"/>
    <row r="12" spans="1:16384" ht="16.5" customHeight="1" x14ac:dyDescent="0.25">
      <c r="A12" t="s">
        <v>235</v>
      </c>
    </row>
    <row r="13" spans="1:16384" ht="16.5" customHeight="1" x14ac:dyDescent="0.25">
      <c r="A13" s="10" t="s">
        <v>236</v>
      </c>
    </row>
    <row r="14" spans="1:16384" ht="16.5" customHeight="1" x14ac:dyDescent="0.25">
      <c r="A14" s="10" t="s">
        <v>237</v>
      </c>
      <c r="N14" s="7"/>
    </row>
    <row r="15" spans="1:16384" ht="16.5" customHeight="1" x14ac:dyDescent="0.25"/>
    <row r="16" spans="1:16384" ht="16.5" customHeight="1" x14ac:dyDescent="0.25">
      <c r="A16" t="s">
        <v>238</v>
      </c>
    </row>
    <row r="17" spans="1:9" ht="16.5" customHeight="1" x14ac:dyDescent="0.25">
      <c r="A17" s="10" t="s">
        <v>239</v>
      </c>
    </row>
    <row r="18" spans="1:9" ht="16.5" customHeight="1" x14ac:dyDescent="0.25">
      <c r="A18" s="10" t="s">
        <v>240</v>
      </c>
    </row>
    <row r="19" spans="1:9" ht="16.5" customHeight="1" x14ac:dyDescent="0.25"/>
    <row r="20" spans="1:9" ht="16.5" customHeight="1" x14ac:dyDescent="0.25">
      <c r="A20" t="s">
        <v>241</v>
      </c>
    </row>
    <row r="21" spans="1:9" ht="16.5" customHeight="1" x14ac:dyDescent="0.25">
      <c r="A21" s="10" t="s">
        <v>242</v>
      </c>
    </row>
    <row r="22" spans="1:9" ht="16.5" customHeight="1" x14ac:dyDescent="0.25">
      <c r="A22" s="10" t="s">
        <v>243</v>
      </c>
    </row>
    <row r="23" spans="1:9" ht="16.5" customHeight="1" x14ac:dyDescent="0.25"/>
    <row r="24" spans="1:9" ht="16.5" customHeight="1" x14ac:dyDescent="0.25">
      <c r="A24" t="s">
        <v>244</v>
      </c>
    </row>
    <row r="25" spans="1:9" ht="16.5" customHeight="1" x14ac:dyDescent="0.25">
      <c r="A25" s="10" t="s">
        <v>245</v>
      </c>
    </row>
    <row r="26" spans="1:9" ht="16.5" customHeight="1" x14ac:dyDescent="0.25">
      <c r="A26" s="10" t="s">
        <v>246</v>
      </c>
    </row>
    <row r="27" spans="1:9" ht="16.5" customHeight="1" x14ac:dyDescent="0.25"/>
    <row r="28" spans="1:9" ht="16.5" customHeight="1" x14ac:dyDescent="0.25">
      <c r="A28" t="s">
        <v>247</v>
      </c>
    </row>
    <row r="29" spans="1:9" ht="16.5" customHeight="1" x14ac:dyDescent="0.25">
      <c r="A29" s="10" t="s">
        <v>248</v>
      </c>
    </row>
    <row r="30" spans="1:9" ht="16.5" customHeight="1" x14ac:dyDescent="0.25">
      <c r="A30" s="10" t="s">
        <v>249</v>
      </c>
      <c r="I30" s="8"/>
    </row>
    <row r="31" spans="1:9" ht="16.5" customHeight="1" x14ac:dyDescent="0.25"/>
    <row r="32" spans="1:9" ht="16.5" customHeight="1" x14ac:dyDescent="0.25">
      <c r="A32" t="s">
        <v>250</v>
      </c>
    </row>
    <row r="33" spans="1:1" ht="16.5" customHeight="1" x14ac:dyDescent="0.25">
      <c r="A33" s="10" t="s">
        <v>251</v>
      </c>
    </row>
    <row r="34" spans="1:1" ht="16.5" customHeight="1" x14ac:dyDescent="0.25">
      <c r="A34" s="10" t="s">
        <v>252</v>
      </c>
    </row>
    <row r="35" spans="1:1" ht="16.5" customHeight="1" x14ac:dyDescent="0.25"/>
    <row r="36" spans="1:1" ht="16.5" customHeight="1" x14ac:dyDescent="0.25">
      <c r="A36" t="s">
        <v>253</v>
      </c>
    </row>
    <row r="37" spans="1:1" ht="16.5" customHeight="1" x14ac:dyDescent="0.25">
      <c r="A37" s="10" t="s">
        <v>254</v>
      </c>
    </row>
    <row r="38" spans="1:1" ht="16.5" customHeight="1" x14ac:dyDescent="0.25">
      <c r="A38" s="10" t="s">
        <v>255</v>
      </c>
    </row>
    <row r="39" spans="1:1" ht="16.5" customHeight="1" x14ac:dyDescent="0.25"/>
    <row r="40" spans="1:1" ht="16.5" customHeight="1" x14ac:dyDescent="0.25">
      <c r="A40" t="s">
        <v>256</v>
      </c>
    </row>
    <row r="41" spans="1:1" ht="16.5" customHeight="1" x14ac:dyDescent="0.25">
      <c r="A41" s="10" t="s">
        <v>257</v>
      </c>
    </row>
    <row r="42" spans="1:1" ht="16.5" customHeight="1" x14ac:dyDescent="0.25">
      <c r="A42" s="10" t="s">
        <v>258</v>
      </c>
    </row>
    <row r="43" spans="1:1" ht="16.5" customHeight="1" x14ac:dyDescent="0.25"/>
    <row r="44" spans="1:1" ht="16.5" customHeight="1" x14ac:dyDescent="0.25">
      <c r="A44" t="s">
        <v>259</v>
      </c>
    </row>
    <row r="45" spans="1:1" ht="16.5" customHeight="1" x14ac:dyDescent="0.25">
      <c r="A45" s="10" t="s">
        <v>260</v>
      </c>
    </row>
    <row r="46" spans="1:1" ht="16.5" customHeight="1" x14ac:dyDescent="0.25">
      <c r="A46" s="10" t="s">
        <v>261</v>
      </c>
    </row>
    <row r="47" spans="1:1" ht="16.5" customHeight="1" x14ac:dyDescent="0.25"/>
    <row r="48" spans="1:1" ht="16.5" customHeight="1" x14ac:dyDescent="0.25">
      <c r="A48" t="s">
        <v>262</v>
      </c>
    </row>
    <row r="49" spans="1:1" ht="16.5" customHeight="1" x14ac:dyDescent="0.25">
      <c r="A49" s="10" t="s">
        <v>263</v>
      </c>
    </row>
    <row r="50" spans="1:1" ht="16.5" customHeight="1" x14ac:dyDescent="0.25">
      <c r="A50" s="10" t="s">
        <v>264</v>
      </c>
    </row>
    <row r="51" spans="1:1" ht="16.5" customHeight="1" x14ac:dyDescent="0.25"/>
    <row r="52" spans="1:1" ht="16.5" customHeight="1" x14ac:dyDescent="0.25">
      <c r="A52" t="s">
        <v>265</v>
      </c>
    </row>
    <row r="53" spans="1:1" ht="16.5" customHeight="1" x14ac:dyDescent="0.25">
      <c r="A53" s="10" t="s">
        <v>266</v>
      </c>
    </row>
    <row r="54" spans="1:1" ht="16.5" customHeight="1" x14ac:dyDescent="0.25">
      <c r="A54" s="10" t="s">
        <v>267</v>
      </c>
    </row>
    <row r="55" spans="1:1" ht="16.5" customHeight="1" x14ac:dyDescent="0.25"/>
    <row r="56" spans="1:1" ht="16.5" customHeight="1" x14ac:dyDescent="0.25">
      <c r="A56" t="s">
        <v>268</v>
      </c>
    </row>
    <row r="57" spans="1:1" ht="16.5" customHeight="1" x14ac:dyDescent="0.25">
      <c r="A57" t="s">
        <v>269</v>
      </c>
    </row>
    <row r="58" spans="1:1" ht="16.5" customHeight="1" x14ac:dyDescent="0.25"/>
    <row r="59" spans="1:1" ht="16.5" customHeight="1" x14ac:dyDescent="0.25">
      <c r="A59" t="s">
        <v>270</v>
      </c>
    </row>
    <row r="60" spans="1:1" ht="16.5" customHeight="1" x14ac:dyDescent="0.25">
      <c r="A60" s="10" t="s">
        <v>271</v>
      </c>
    </row>
    <row r="61" spans="1:1" ht="16.5" customHeight="1" x14ac:dyDescent="0.25"/>
    <row r="62" spans="1:1" ht="16.5" customHeight="1" x14ac:dyDescent="0.25">
      <c r="A62" t="s">
        <v>272</v>
      </c>
    </row>
    <row r="63" spans="1:1" ht="16.5" customHeight="1" x14ac:dyDescent="0.25">
      <c r="A63" s="10" t="s">
        <v>273</v>
      </c>
    </row>
    <row r="64" spans="1:1" ht="16.5" customHeight="1" x14ac:dyDescent="0.25"/>
    <row r="65" spans="1:1" ht="16.5" customHeight="1" x14ac:dyDescent="0.25">
      <c r="A65" t="s">
        <v>274</v>
      </c>
    </row>
    <row r="66" spans="1:1" ht="16.5" customHeight="1" x14ac:dyDescent="0.25">
      <c r="A66" s="10" t="s">
        <v>275</v>
      </c>
    </row>
    <row r="67" spans="1:1" ht="16.5" customHeight="1" x14ac:dyDescent="0.25"/>
    <row r="68" spans="1:1" ht="16.5" customHeight="1" x14ac:dyDescent="0.25">
      <c r="A68" t="s">
        <v>276</v>
      </c>
    </row>
    <row r="69" spans="1:1" ht="16.5" customHeight="1" x14ac:dyDescent="0.25">
      <c r="A69" s="10" t="s">
        <v>277</v>
      </c>
    </row>
    <row r="70" spans="1:1" ht="16.5" customHeight="1" x14ac:dyDescent="0.25"/>
    <row r="71" spans="1:1" ht="16.5" customHeight="1" x14ac:dyDescent="0.25">
      <c r="A71" t="s">
        <v>278</v>
      </c>
    </row>
    <row r="72" spans="1:1" ht="16.5" customHeight="1" x14ac:dyDescent="0.25">
      <c r="A72" t="s">
        <v>269</v>
      </c>
    </row>
    <row r="73" spans="1:1" ht="16.5" customHeight="1" x14ac:dyDescent="0.25"/>
    <row r="74" spans="1:1" ht="16.5" customHeight="1" x14ac:dyDescent="0.25">
      <c r="A74" t="s">
        <v>279</v>
      </c>
    </row>
    <row r="75" spans="1:1" ht="16.5" customHeight="1" x14ac:dyDescent="0.25">
      <c r="A75" t="s">
        <v>269</v>
      </c>
    </row>
    <row r="76" spans="1:1" ht="16.5" customHeight="1" x14ac:dyDescent="0.25"/>
    <row r="77" spans="1:1" ht="16.5" customHeight="1" x14ac:dyDescent="0.25">
      <c r="A77" t="s">
        <v>280</v>
      </c>
    </row>
    <row r="78" spans="1:1" ht="16.5" customHeight="1" x14ac:dyDescent="0.25">
      <c r="A78" s="10" t="s">
        <v>281</v>
      </c>
    </row>
    <row r="79" spans="1:1" ht="16.5" customHeight="1" x14ac:dyDescent="0.25"/>
    <row r="80" spans="1:1" ht="16.5" customHeight="1" x14ac:dyDescent="0.25">
      <c r="A80" t="s">
        <v>282</v>
      </c>
    </row>
    <row r="81" spans="1:1" ht="16.5" customHeight="1" x14ac:dyDescent="0.25">
      <c r="A81" s="10" t="s">
        <v>283</v>
      </c>
    </row>
    <row r="82" spans="1:1" ht="16.5" customHeight="1" x14ac:dyDescent="0.25"/>
    <row r="83" spans="1:1" ht="16.5" customHeight="1" x14ac:dyDescent="0.25">
      <c r="A83" t="s">
        <v>284</v>
      </c>
    </row>
    <row r="84" spans="1:1" ht="16.5" customHeight="1" x14ac:dyDescent="0.25">
      <c r="A84" t="s">
        <v>269</v>
      </c>
    </row>
    <row r="85" spans="1:1" ht="16.5" customHeight="1" x14ac:dyDescent="0.25"/>
  </sheetData>
  <sheetProtection sheet="1" objects="1" scenarios="1"/>
  <hyperlinks>
    <hyperlink ref="A4" r:id="rId1"/>
    <hyperlink ref="A1" location="Portada!A1" display="Volver"/>
    <hyperlink ref="A2" location="'Euro 2012'!A1" display="Eurocopa 2012"/>
  </hyperlinks>
  <pageMargins left="0.7" right="0.7" top="0.75" bottom="0.75" header="0.3" footer="0.3"/>
  <pageSetup paperSize="9" orientation="portrait" horizontalDpi="200" verticalDpi="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Portada</vt:lpstr>
      <vt:lpstr>Euro 2008</vt:lpstr>
      <vt:lpstr>Jornadas Euro</vt:lpstr>
      <vt:lpstr>Mundial 2010</vt:lpstr>
      <vt:lpstr>Jornadas M</vt:lpstr>
      <vt:lpstr>Euro 2012</vt:lpstr>
      <vt:lpstr>Jornadas Euro 12</vt:lpstr>
      <vt:lpstr>'Jornadas M'!calendar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2012-07-09T09:45:36Z</dcterms:modified>
</cp:coreProperties>
</file>